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tente\Desktop\ATT SPORTIVA 2025\"/>
    </mc:Choice>
  </mc:AlternateContent>
  <xr:revisionPtr revIDLastSave="0" documentId="8_{8189495E-1949-40FF-8B06-A2A4D723724C}" xr6:coauthVersionLast="47" xr6:coauthVersionMax="47" xr10:uidLastSave="{00000000-0000-0000-0000-000000000000}"/>
  <bookViews>
    <workbookView xWindow="-108" yWindow="-108" windowWidth="23256" windowHeight="12456" tabRatio="646" firstSheet="12" activeTab="15" xr2:uid="{00000000-000D-0000-FFFF-FFFF00000000}"/>
  </bookViews>
  <sheets>
    <sheet name="LIVELLO 80 PONY" sheetId="1" r:id="rId1"/>
    <sheet name="LIVELLO 80 JUNIOR" sheetId="2" r:id="rId2"/>
    <sheet name="LIVELLO 80 SENIOR" sheetId="3" r:id="rId3"/>
    <sheet name="LIVELLO BASE PONY " sheetId="4" r:id="rId4"/>
    <sheet name="LIVELLO BASE JUNIOR" sheetId="18" r:id="rId5"/>
    <sheet name="LIVELLO BASE SENIOR" sheetId="19" r:id="rId6"/>
    <sheet name="LIVELLO 1 PONY" sheetId="5" r:id="rId7"/>
    <sheet name="LIVELLO 1 JUNIOR" sheetId="6" r:id="rId8"/>
    <sheet name="LIVELLO 1 SENIOR" sheetId="7" r:id="rId9"/>
    <sheet name="LIVELLO 2 PONY" sheetId="8" r:id="rId10"/>
    <sheet name="LIVELLO 2 JUNIOR" sheetId="9" r:id="rId11"/>
    <sheet name="LIVELLO 2 SENIOR" sheetId="10" r:id="rId12"/>
    <sheet name="LIVELLO 3 PONY " sheetId="11" r:id="rId13"/>
    <sheet name="LIVELLO 3 JUNIOR" sheetId="12" r:id="rId14"/>
    <sheet name="LIVELLO 3 SENIOR" sheetId="13" r:id="rId15"/>
    <sheet name="LIVELLO 4 JUNIOR PONYCAVALLI" sheetId="14" r:id="rId16"/>
    <sheet name="LIVELLO 4 SENIOR" sheetId="15" r:id="rId17"/>
    <sheet name="LIVELLO 5 PONY JUNIOR" sheetId="16" r:id="rId18"/>
    <sheet name="LIVELLO 5 SENIOR" sheetId="17" r:id="rId19"/>
    <sheet name="LIVELLO 105 PONY" sheetId="20" r:id="rId20"/>
  </sheets>
  <definedNames>
    <definedName name="_xlnm._FilterDatabase" localSheetId="7" hidden="1">'LIVELLO 1 JUNIOR'!$A$6:$Q$12</definedName>
    <definedName name="_xlnm._FilterDatabase" localSheetId="6" hidden="1">'LIVELLO 1 PONY'!$A$6:$AA$6</definedName>
    <definedName name="_xlnm._FilterDatabase" localSheetId="8" hidden="1">'LIVELLO 1 SENIOR'!$A$6:$O$6</definedName>
    <definedName name="_xlnm._FilterDatabase" localSheetId="19" hidden="1">'LIVELLO 105 PONY'!$A$6:$AA$6</definedName>
    <definedName name="_xlnm._FilterDatabase" localSheetId="10" hidden="1">'LIVELLO 2 JUNIOR'!$A$6:$AG$6</definedName>
    <definedName name="_xlnm._FilterDatabase" localSheetId="9" hidden="1">'LIVELLO 2 PONY'!$A$6:$U$6</definedName>
    <definedName name="_xlnm._FilterDatabase" localSheetId="11" hidden="1">'LIVELLO 2 SENIOR'!$A$6:$L$6</definedName>
    <definedName name="_xlnm._FilterDatabase" localSheetId="13" hidden="1">'LIVELLO 3 JUNIOR'!$A$6:$AD$6</definedName>
    <definedName name="_xlnm._FilterDatabase" localSheetId="12" hidden="1">'LIVELLO 3 PONY '!$A$6:$R$6</definedName>
    <definedName name="_xlnm._FilterDatabase" localSheetId="14" hidden="1">'LIVELLO 3 SENIOR'!$A$6:$R$6</definedName>
    <definedName name="_xlnm._FilterDatabase" localSheetId="15" hidden="1">'LIVELLO 4 JUNIOR PONYCAVALLI'!$A$6:$X$6</definedName>
    <definedName name="_xlnm._FilterDatabase" localSheetId="16" hidden="1">'LIVELLO 4 SENIOR'!$A$6:$U$6</definedName>
    <definedName name="_xlnm._FilterDatabase" localSheetId="17" hidden="1">'LIVELLO 5 PONY JUNIOR'!$A$6:$AA$6</definedName>
    <definedName name="_xlnm._FilterDatabase" localSheetId="18" hidden="1">'LIVELLO 5 SENIOR'!$A$13:$O$13</definedName>
    <definedName name="_xlnm._FilterDatabase" localSheetId="1" hidden="1">'LIVELLO 80 JUNIOR'!$A$6:$AA$10</definedName>
    <definedName name="_xlnm._FilterDatabase" localSheetId="0" hidden="1">'LIVELLO 80 PONY'!$B$6:$AB$15</definedName>
    <definedName name="_xlnm._FilterDatabase" localSheetId="2" hidden="1">'LIVELLO 80 SENIOR'!$A$6:$O$6</definedName>
    <definedName name="_xlnm._FilterDatabase" localSheetId="4" hidden="1">'LIVELLO BASE JUNIOR'!$A$6:$AA$11</definedName>
    <definedName name="_xlnm._FilterDatabase" localSheetId="3" hidden="1">'LIVELLO BASE PONY '!$A$6:$V$6</definedName>
    <definedName name="_xlnm._FilterDatabase" localSheetId="5" hidden="1">'LIVELLO BASE SENIOR'!$A$6:$O$6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1" i="18" l="1"/>
  <c r="AA7" i="18"/>
  <c r="AA7" i="16"/>
  <c r="U7" i="6"/>
  <c r="U8" i="6"/>
  <c r="U9" i="6"/>
  <c r="U10" i="6"/>
  <c r="AD14" i="12"/>
  <c r="F14" i="12" s="1"/>
  <c r="AD9" i="12"/>
  <c r="F9" i="12" s="1"/>
  <c r="AD8" i="12"/>
  <c r="AD7" i="12"/>
  <c r="AA8" i="5"/>
  <c r="AA10" i="5"/>
  <c r="AG13" i="9"/>
  <c r="AG15" i="9"/>
  <c r="F15" i="9" s="1"/>
  <c r="AG10" i="9"/>
  <c r="AG12" i="9"/>
  <c r="AG14" i="9"/>
  <c r="AG9" i="9"/>
  <c r="AG8" i="9"/>
  <c r="AG11" i="9"/>
  <c r="F11" i="9" s="1"/>
  <c r="AG7" i="9"/>
  <c r="X8" i="14"/>
  <c r="X7" i="14"/>
  <c r="AA8" i="16"/>
  <c r="AA7" i="20"/>
  <c r="AA8" i="1"/>
  <c r="AA9" i="1"/>
  <c r="AA7" i="1"/>
  <c r="AA8" i="2"/>
  <c r="AA9" i="2"/>
  <c r="AA11" i="2"/>
  <c r="AA10" i="2"/>
  <c r="AA13" i="2"/>
  <c r="F13" i="2" s="1"/>
  <c r="AA12" i="2"/>
  <c r="AA7" i="2"/>
  <c r="AA10" i="18"/>
  <c r="AA9" i="18"/>
  <c r="AA8" i="18"/>
  <c r="X7" i="18"/>
  <c r="X10" i="2" l="1"/>
  <c r="F10" i="2" s="1"/>
  <c r="F13" i="12"/>
  <c r="AA12" i="12"/>
  <c r="AD7" i="9"/>
  <c r="X10" i="5"/>
  <c r="X8" i="16"/>
  <c r="Q7" i="15"/>
  <c r="X12" i="12"/>
  <c r="F12" i="12" s="1"/>
  <c r="AA7" i="9"/>
  <c r="X8" i="9"/>
  <c r="F8" i="9" s="1"/>
  <c r="X9" i="9"/>
  <c r="X7" i="9"/>
  <c r="U10" i="5"/>
  <c r="F10" i="5" s="1"/>
  <c r="R8" i="16"/>
  <c r="R7" i="20"/>
  <c r="L7" i="18"/>
  <c r="F9" i="4"/>
  <c r="L6" i="4"/>
  <c r="I7" i="20"/>
  <c r="L7" i="2"/>
  <c r="L9" i="1"/>
  <c r="L8" i="1"/>
  <c r="L10" i="1"/>
  <c r="L13" i="1"/>
  <c r="L11" i="1"/>
  <c r="L12" i="1"/>
  <c r="L14" i="1"/>
  <c r="L15" i="1"/>
  <c r="L7" i="1"/>
  <c r="L7" i="16"/>
  <c r="L8" i="16"/>
  <c r="I8" i="14"/>
  <c r="I7" i="14"/>
  <c r="H7" i="13"/>
  <c r="R7" i="13" s="1"/>
  <c r="I8" i="12"/>
  <c r="I7" i="12"/>
  <c r="L14" i="9"/>
  <c r="F14" i="9" s="1"/>
  <c r="L13" i="9"/>
  <c r="F13" i="9" s="1"/>
  <c r="L7" i="9"/>
  <c r="I8" i="5"/>
  <c r="F11" i="5"/>
  <c r="I9" i="5"/>
  <c r="F9" i="5" s="1"/>
  <c r="I7" i="5"/>
  <c r="F9" i="20"/>
  <c r="X14" i="1"/>
  <c r="X12" i="1"/>
  <c r="U9" i="16"/>
  <c r="F9" i="16" s="1"/>
  <c r="U7" i="14"/>
  <c r="N8" i="8"/>
  <c r="R8" i="6"/>
  <c r="F12" i="6"/>
  <c r="F13" i="6"/>
  <c r="F8" i="6"/>
  <c r="F14" i="6"/>
  <c r="F15" i="6"/>
  <c r="F16" i="6"/>
  <c r="R10" i="6"/>
  <c r="R9" i="6"/>
  <c r="U8" i="18"/>
  <c r="F8" i="18" s="1"/>
  <c r="U9" i="18"/>
  <c r="F9" i="18" s="1"/>
  <c r="U11" i="18"/>
  <c r="U11" i="1"/>
  <c r="U7" i="1"/>
  <c r="U8" i="1"/>
  <c r="U12" i="2"/>
  <c r="F12" i="2" s="1"/>
  <c r="U11" i="2"/>
  <c r="F11" i="2" s="1"/>
  <c r="U8" i="2"/>
  <c r="F8" i="2" s="1"/>
  <c r="U7" i="2"/>
  <c r="N7" i="15"/>
  <c r="R7" i="14"/>
  <c r="R10" i="12"/>
  <c r="R8" i="12"/>
  <c r="R7" i="12"/>
  <c r="U9" i="9"/>
  <c r="F9" i="9" s="1"/>
  <c r="U7" i="9"/>
  <c r="O9" i="6"/>
  <c r="F9" i="6" s="1"/>
  <c r="O10" i="6"/>
  <c r="O8" i="14"/>
  <c r="L7" i="14"/>
  <c r="O7" i="14"/>
  <c r="O7" i="12"/>
  <c r="O7" i="5"/>
  <c r="L7" i="6"/>
  <c r="R7" i="4"/>
  <c r="R7" i="18"/>
  <c r="R10" i="1"/>
  <c r="R7" i="2"/>
  <c r="U33" i="20"/>
  <c r="R33" i="20"/>
  <c r="L33" i="20"/>
  <c r="I33" i="20"/>
  <c r="U32" i="20"/>
  <c r="R32" i="20"/>
  <c r="L32" i="20"/>
  <c r="I32" i="20"/>
  <c r="U31" i="20"/>
  <c r="R31" i="20"/>
  <c r="L31" i="20"/>
  <c r="I31" i="20"/>
  <c r="U30" i="20"/>
  <c r="R30" i="20"/>
  <c r="L30" i="20"/>
  <c r="I30" i="20"/>
  <c r="U29" i="20"/>
  <c r="R29" i="20"/>
  <c r="L29" i="20"/>
  <c r="I29" i="20"/>
  <c r="U28" i="20"/>
  <c r="R28" i="20"/>
  <c r="L28" i="20"/>
  <c r="I28" i="20"/>
  <c r="U27" i="20"/>
  <c r="R27" i="20"/>
  <c r="L27" i="20"/>
  <c r="I27" i="20"/>
  <c r="U26" i="20"/>
  <c r="R26" i="20"/>
  <c r="L26" i="20"/>
  <c r="I26" i="20"/>
  <c r="U25" i="20"/>
  <c r="R25" i="20"/>
  <c r="L25" i="20"/>
  <c r="I25" i="20"/>
  <c r="U24" i="20"/>
  <c r="R24" i="20"/>
  <c r="L24" i="20"/>
  <c r="I24" i="20"/>
  <c r="U23" i="20"/>
  <c r="R23" i="20"/>
  <c r="L23" i="20"/>
  <c r="I23" i="20"/>
  <c r="U22" i="20"/>
  <c r="R22" i="20"/>
  <c r="L22" i="20"/>
  <c r="I22" i="20"/>
  <c r="U21" i="20"/>
  <c r="R21" i="20"/>
  <c r="L21" i="20"/>
  <c r="I21" i="20"/>
  <c r="U20" i="20"/>
  <c r="R20" i="20"/>
  <c r="L20" i="20"/>
  <c r="I20" i="20"/>
  <c r="U19" i="20"/>
  <c r="R19" i="20"/>
  <c r="L19" i="20"/>
  <c r="I19" i="20"/>
  <c r="U18" i="20"/>
  <c r="R18" i="20"/>
  <c r="L18" i="20"/>
  <c r="I18" i="20"/>
  <c r="U17" i="20"/>
  <c r="R17" i="20"/>
  <c r="L17" i="20"/>
  <c r="I17" i="20"/>
  <c r="U9" i="20"/>
  <c r="O9" i="20"/>
  <c r="L9" i="20"/>
  <c r="U8" i="20"/>
  <c r="O8" i="20"/>
  <c r="L8" i="20"/>
  <c r="U7" i="20"/>
  <c r="X7" i="20" s="1"/>
  <c r="O7" i="20"/>
  <c r="L7" i="20"/>
  <c r="O8" i="16"/>
  <c r="O7" i="16"/>
  <c r="F7" i="16" s="1"/>
  <c r="K7" i="15"/>
  <c r="L11" i="12"/>
  <c r="F11" i="12" s="1"/>
  <c r="L7" i="12"/>
  <c r="L8" i="12"/>
  <c r="L10" i="12"/>
  <c r="F10" i="12" s="1"/>
  <c r="O12" i="9"/>
  <c r="F12" i="9" s="1"/>
  <c r="O10" i="9"/>
  <c r="F10" i="9" s="1"/>
  <c r="O7" i="9"/>
  <c r="L8" i="5"/>
  <c r="F8" i="5" s="1"/>
  <c r="L7" i="5"/>
  <c r="I11" i="6"/>
  <c r="F11" i="6" s="1"/>
  <c r="I7" i="6"/>
  <c r="O8" i="4"/>
  <c r="F8" i="4" s="1"/>
  <c r="O7" i="4"/>
  <c r="F7" i="4" s="1"/>
  <c r="O6" i="4"/>
  <c r="O11" i="18"/>
  <c r="O7" i="18"/>
  <c r="O9" i="2"/>
  <c r="F9" i="2" s="1"/>
  <c r="I7" i="2"/>
  <c r="I7" i="18"/>
  <c r="I10" i="4"/>
  <c r="I8" i="16"/>
  <c r="H7" i="15"/>
  <c r="U7" i="15" s="1"/>
  <c r="H7" i="8"/>
  <c r="I7" i="9"/>
  <c r="I9" i="1"/>
  <c r="O7" i="1"/>
  <c r="O8" i="1"/>
  <c r="O10" i="1"/>
  <c r="O13" i="1"/>
  <c r="F13" i="1" s="1"/>
  <c r="O11" i="1"/>
  <c r="O12" i="1"/>
  <c r="O15" i="1"/>
  <c r="O9" i="1"/>
  <c r="I7" i="1"/>
  <c r="I8" i="1"/>
  <c r="I10" i="1"/>
  <c r="I13" i="1"/>
  <c r="I11" i="1"/>
  <c r="I12" i="1"/>
  <c r="I15" i="1"/>
  <c r="H8" i="8"/>
  <c r="F7" i="20" l="1"/>
  <c r="F12" i="1"/>
  <c r="F8" i="16"/>
  <c r="F14" i="1"/>
  <c r="F10" i="18"/>
  <c r="F11" i="18"/>
  <c r="F6" i="4"/>
  <c r="F7" i="6"/>
  <c r="F10" i="6"/>
  <c r="F8" i="12"/>
  <c r="F7" i="12"/>
  <c r="F7" i="9"/>
  <c r="F8" i="14"/>
  <c r="F7" i="14"/>
  <c r="F15" i="1"/>
  <c r="F11" i="1"/>
  <c r="F10" i="1"/>
  <c r="F7" i="1"/>
  <c r="F9" i="1"/>
  <c r="F8" i="1"/>
  <c r="F7" i="2"/>
  <c r="F7" i="18"/>
  <c r="F7" i="5"/>
  <c r="F8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Q8" i="8"/>
  <c r="K8" i="8"/>
  <c r="U8" i="8" s="1"/>
  <c r="P12" i="16"/>
  <c r="O12" i="16"/>
  <c r="L12" i="16"/>
  <c r="I12" i="16"/>
  <c r="P11" i="16"/>
  <c r="O11" i="16"/>
  <c r="L11" i="16"/>
  <c r="I11" i="16"/>
  <c r="Q30" i="11"/>
  <c r="N30" i="11"/>
  <c r="K30" i="11"/>
  <c r="R30" i="11"/>
  <c r="Q29" i="11"/>
  <c r="N29" i="11"/>
  <c r="R29" i="11" s="1"/>
  <c r="K29" i="11"/>
  <c r="Q28" i="11"/>
  <c r="N28" i="11"/>
  <c r="K28" i="11"/>
  <c r="Q27" i="11"/>
  <c r="N27" i="11"/>
  <c r="K27" i="11"/>
  <c r="R27" i="11" s="1"/>
  <c r="Q26" i="11"/>
  <c r="N26" i="11"/>
  <c r="K26" i="11"/>
  <c r="Q25" i="11"/>
  <c r="N25" i="11"/>
  <c r="K25" i="11"/>
  <c r="R25" i="11" s="1"/>
  <c r="Q24" i="11"/>
  <c r="N24" i="11"/>
  <c r="K24" i="11"/>
  <c r="R24" i="11" s="1"/>
  <c r="Q23" i="11"/>
  <c r="N23" i="11"/>
  <c r="K23" i="11"/>
  <c r="R23" i="11" s="1"/>
  <c r="Q22" i="11"/>
  <c r="N22" i="11"/>
  <c r="K22" i="11"/>
  <c r="R22" i="11" s="1"/>
  <c r="Q21" i="11"/>
  <c r="N21" i="11"/>
  <c r="K21" i="11"/>
  <c r="R21" i="11" s="1"/>
  <c r="Q20" i="11"/>
  <c r="N20" i="11"/>
  <c r="K20" i="11"/>
  <c r="Q19" i="11"/>
  <c r="N19" i="11"/>
  <c r="R19" i="11" s="1"/>
  <c r="K19" i="11"/>
  <c r="Q18" i="11"/>
  <c r="N18" i="11"/>
  <c r="K18" i="11"/>
  <c r="Q17" i="11"/>
  <c r="N17" i="11"/>
  <c r="K17" i="11"/>
  <c r="R17" i="11" s="1"/>
  <c r="Q16" i="11"/>
  <c r="N16" i="11"/>
  <c r="K16" i="11"/>
  <c r="R16" i="11"/>
  <c r="Q15" i="11"/>
  <c r="N15" i="11"/>
  <c r="K15" i="11"/>
  <c r="R15" i="11" s="1"/>
  <c r="Q14" i="11"/>
  <c r="N14" i="11"/>
  <c r="K14" i="11"/>
  <c r="R14" i="11"/>
  <c r="Q13" i="11"/>
  <c r="N13" i="11"/>
  <c r="K13" i="11"/>
  <c r="R13" i="11" s="1"/>
  <c r="Q12" i="11"/>
  <c r="N12" i="11"/>
  <c r="K12" i="11"/>
  <c r="Q11" i="11"/>
  <c r="N11" i="11"/>
  <c r="K11" i="11"/>
  <c r="Q10" i="11"/>
  <c r="N10" i="11"/>
  <c r="K10" i="11"/>
  <c r="Q7" i="11"/>
  <c r="N7" i="11"/>
  <c r="K7" i="11"/>
  <c r="Q9" i="11"/>
  <c r="N9" i="11"/>
  <c r="K9" i="11"/>
  <c r="Q8" i="11"/>
  <c r="N8" i="11"/>
  <c r="K8" i="11"/>
  <c r="Q7" i="8"/>
  <c r="K7" i="8"/>
  <c r="U7" i="8"/>
  <c r="R26" i="11" l="1"/>
  <c r="R11" i="11"/>
  <c r="R18" i="11"/>
  <c r="R12" i="11"/>
  <c r="R20" i="11"/>
  <c r="R28" i="11"/>
  <c r="R9" i="11"/>
  <c r="R8" i="11"/>
  <c r="R7" i="11"/>
  <c r="R10" i="11"/>
</calcChain>
</file>

<file path=xl/sharedStrings.xml><?xml version="1.0" encoding="utf-8"?>
<sst xmlns="http://schemas.openxmlformats.org/spreadsheetml/2006/main" count="699" uniqueCount="251">
  <si>
    <t>TOTALE</t>
  </si>
  <si>
    <t>CIRCOLO</t>
  </si>
  <si>
    <t xml:space="preserve">NOME </t>
  </si>
  <si>
    <t>COGNOME</t>
  </si>
  <si>
    <t xml:space="preserve">PONY </t>
  </si>
  <si>
    <t>ISTUTTORE</t>
  </si>
  <si>
    <t>TOT</t>
  </si>
  <si>
    <t>SARA</t>
  </si>
  <si>
    <t>CLASSIFICHE PROGETTO SPORT COL. LUDOVICO NAVA- ED. 2023</t>
  </si>
  <si>
    <t>LIVELLO 80 PONY</t>
  </si>
  <si>
    <t>LIVELLO 80 JUNIOR</t>
  </si>
  <si>
    <t>LIVELLO 80 SENIOR</t>
  </si>
  <si>
    <t>LIVELLO BASE PONY</t>
  </si>
  <si>
    <t>LIVELLO 1 PONY</t>
  </si>
  <si>
    <t>LIVELLO 1 JUNIOR</t>
  </si>
  <si>
    <t>ANNA</t>
  </si>
  <si>
    <t>LIVELLO 1 SENIOR</t>
  </si>
  <si>
    <t>LIVELLO 2 PONY</t>
  </si>
  <si>
    <t>LIVELLO 2 JUNIOR</t>
  </si>
  <si>
    <t>ALESSANDRO</t>
  </si>
  <si>
    <t>LIVELLO 2 SENIOR</t>
  </si>
  <si>
    <t>LIVELLO 3 PONY</t>
  </si>
  <si>
    <t>LIVELLO 3 JUNIOR</t>
  </si>
  <si>
    <t>LIVELLO 3 SENIOR</t>
  </si>
  <si>
    <t>LIVELLO 4 SENIOR</t>
  </si>
  <si>
    <t>LIVELLO 5 PONY JUNIOR</t>
  </si>
  <si>
    <t>LIVELLO 5 SENIOR</t>
  </si>
  <si>
    <t>LIVELLO BASE JUNIOR</t>
  </si>
  <si>
    <t>LIVELLO BASE SENIOR</t>
  </si>
  <si>
    <t>Gli Istruttori delle discipline olimpiche (OTEB ed Istruttore di Base con patente di 1° grado, Istruttore Federale 1,2,3 Livello) possono partecipare come cavalieri esclusivamente al livello 4 e 5. 
Agli OTEB e agli Istruttori di Base con la patente Brevetto è consentita la partecipazione quali cavalieri esclusivamente al livello 3</t>
  </si>
  <si>
    <t>FONTANA</t>
  </si>
  <si>
    <t>C.E. ELLE</t>
  </si>
  <si>
    <t>RIBIS LAURA</t>
  </si>
  <si>
    <t>CAVALLO</t>
  </si>
  <si>
    <t>MOCCHIUTTI</t>
  </si>
  <si>
    <t>VULPIANO</t>
  </si>
  <si>
    <t>SOFIA</t>
  </si>
  <si>
    <t xml:space="preserve"> </t>
  </si>
  <si>
    <t>MYSTICAL COVE</t>
  </si>
  <si>
    <t>CECCO</t>
  </si>
  <si>
    <t>FAVARO LUIGI</t>
  </si>
  <si>
    <t>ZAMPARO</t>
  </si>
  <si>
    <t>FRENCHFLAIR DES MUSES</t>
  </si>
  <si>
    <t>C.E.ELLE</t>
  </si>
  <si>
    <t>AMY</t>
  </si>
  <si>
    <t>CRISTAL</t>
  </si>
  <si>
    <t>SPANGARO</t>
  </si>
  <si>
    <t>CATERINA</t>
  </si>
  <si>
    <t>DANELUZZO</t>
  </si>
  <si>
    <t>GROZNY</t>
  </si>
  <si>
    <t>C.I. EQUIART</t>
  </si>
  <si>
    <t>NOEMI</t>
  </si>
  <si>
    <t>PISANI</t>
  </si>
  <si>
    <t>DORSINAA 2</t>
  </si>
  <si>
    <t>VITTOR SERENA</t>
  </si>
  <si>
    <t>CHIARA</t>
  </si>
  <si>
    <t>DALMASSO</t>
  </si>
  <si>
    <t>ALYSSA</t>
  </si>
  <si>
    <t>MARIA PIA</t>
  </si>
  <si>
    <t>LA NOTTE</t>
  </si>
  <si>
    <t>TAKE IT EASY</t>
  </si>
  <si>
    <t>MARGHERITA</t>
  </si>
  <si>
    <t>MATILDE</t>
  </si>
  <si>
    <t>PONY / CAVALLO</t>
  </si>
  <si>
    <t>LIVELLO 4 JUNIOR PONY/CAVALLO</t>
  </si>
  <si>
    <t>ISTRUTTORE</t>
  </si>
  <si>
    <t>CORTOSI</t>
  </si>
  <si>
    <t>WHITE CRYSTAL</t>
  </si>
  <si>
    <t>SOMMACAMPAGNA   15/16 MARZO</t>
  </si>
  <si>
    <t>KANE EB</t>
  </si>
  <si>
    <t>DECORTI</t>
  </si>
  <si>
    <t>URSIO Z</t>
  </si>
  <si>
    <t>GALATY</t>
  </si>
  <si>
    <t>VICTOR DU FRAIGNEAU</t>
  </si>
  <si>
    <t xml:space="preserve">ALESSANDRO </t>
  </si>
  <si>
    <t>C.I. ROSANDRA</t>
  </si>
  <si>
    <t>AURORA</t>
  </si>
  <si>
    <t>MARZULLO</t>
  </si>
  <si>
    <t>FOR FUN TF</t>
  </si>
  <si>
    <t>TREVISAN MODESTO</t>
  </si>
  <si>
    <t>BERGOMENSIS GRISO</t>
  </si>
  <si>
    <t>C.E. LA SILVA</t>
  </si>
  <si>
    <t>LINDA</t>
  </si>
  <si>
    <t>CECCHIN</t>
  </si>
  <si>
    <t>NOTTE BUIA</t>
  </si>
  <si>
    <t>GUADALUPE FEDERICO NICOLAS</t>
  </si>
  <si>
    <t>GIACOMO</t>
  </si>
  <si>
    <t>SECULIN</t>
  </si>
  <si>
    <t>DAPHNY</t>
  </si>
  <si>
    <t>LAURA</t>
  </si>
  <si>
    <t>C.E LA SILVA</t>
  </si>
  <si>
    <t>AMANDA</t>
  </si>
  <si>
    <t>DI GREGORIO</t>
  </si>
  <si>
    <t>BIBOP 2 MAGGIO</t>
  </si>
  <si>
    <t>SCUD. SANDYS</t>
  </si>
  <si>
    <t>SCUD. LA FENICE</t>
  </si>
  <si>
    <t>ARIANNA</t>
  </si>
  <si>
    <t>FONDA</t>
  </si>
  <si>
    <t>TOMMY R DELLA CORTE</t>
  </si>
  <si>
    <t>BORGNA ALESSANDRO</t>
  </si>
  <si>
    <t>ASTRID</t>
  </si>
  <si>
    <t>BORTOLIN</t>
  </si>
  <si>
    <t>PIKSIE VAN TINJERHOF</t>
  </si>
  <si>
    <t>AMBRA</t>
  </si>
  <si>
    <t>ZIGOTTI</t>
  </si>
  <si>
    <t>PEPPO</t>
  </si>
  <si>
    <t>ALICE</t>
  </si>
  <si>
    <t>CANTARUTTI</t>
  </si>
  <si>
    <t>DISSPETTO</t>
  </si>
  <si>
    <t>C.I. TRIESTINO</t>
  </si>
  <si>
    <t>MELODY</t>
  </si>
  <si>
    <t>CONTI</t>
  </si>
  <si>
    <t>CIMBERLY SB</t>
  </si>
  <si>
    <t>DI PRETORO MATILDE</t>
  </si>
  <si>
    <t>EMY</t>
  </si>
  <si>
    <t>URBAN</t>
  </si>
  <si>
    <t>MUSICFIELD LADY</t>
  </si>
  <si>
    <t>ROMI VAN 'T HOLLANDHOF</t>
  </si>
  <si>
    <t>C.I. BIBOP</t>
  </si>
  <si>
    <t>STELLA</t>
  </si>
  <si>
    <t>AMADIO</t>
  </si>
  <si>
    <t>PACO RABANNE</t>
  </si>
  <si>
    <t>BUTTAZZONI SONIA</t>
  </si>
  <si>
    <t>GIULIA SILVA</t>
  </si>
  <si>
    <t>BILLY BALLO</t>
  </si>
  <si>
    <t>C.E. I MAGREDI</t>
  </si>
  <si>
    <t>VITTORIA</t>
  </si>
  <si>
    <t>QUERINI</t>
  </si>
  <si>
    <t>UNGREDDA</t>
  </si>
  <si>
    <t>TREVISANUTTO GELINDO</t>
  </si>
  <si>
    <t>DI PORCIA E BRUGNERA</t>
  </si>
  <si>
    <t>GINEVRA</t>
  </si>
  <si>
    <t>SHIBUMI DELLA LOGGIA</t>
  </si>
  <si>
    <t>ORCHI'S PRIANTHA</t>
  </si>
  <si>
    <t>BENUSSI</t>
  </si>
  <si>
    <t>MARTELLS HOCUS POCUS II</t>
  </si>
  <si>
    <t>C.E. FLUMEN</t>
  </si>
  <si>
    <t>FEBE MARIA</t>
  </si>
  <si>
    <t>MARTOCCI</t>
  </si>
  <si>
    <t>BOLERINO</t>
  </si>
  <si>
    <t>TT EQUISPORT</t>
  </si>
  <si>
    <t>CASAGRANDE</t>
  </si>
  <si>
    <t>PICO BT</t>
  </si>
  <si>
    <t>TOFFOLI ALICE</t>
  </si>
  <si>
    <t>BAHIA D'ELKE</t>
  </si>
  <si>
    <t>LIVELLO 105 PONY</t>
  </si>
  <si>
    <t>C.I. CRISTALLO   14/15 GIUGNO</t>
  </si>
  <si>
    <t>SPINELLI CARLOTTA</t>
  </si>
  <si>
    <t>VIRGINIA OLIMPIA</t>
  </si>
  <si>
    <t>VADORI</t>
  </si>
  <si>
    <t>BONSAI</t>
  </si>
  <si>
    <t>ACAPULCO DELLA TORRIGGIA</t>
  </si>
  <si>
    <t>CHAMANN DU VERCOL</t>
  </si>
  <si>
    <t>C.E. MAGREDI             27 GIUGNO</t>
  </si>
  <si>
    <t>W- KING CHARLIE Z</t>
  </si>
  <si>
    <t>ROBBA</t>
  </si>
  <si>
    <t>JIKKEFIK VAN DE NETHE</t>
  </si>
  <si>
    <t>C.E. MAGREDI                27 GIUGNO</t>
  </si>
  <si>
    <t>V.A.A.S.</t>
  </si>
  <si>
    <t>LACOVIG</t>
  </si>
  <si>
    <t>IVOOR</t>
  </si>
  <si>
    <t>SANCIN ALICE</t>
  </si>
  <si>
    <t>C.E. EQUIART</t>
  </si>
  <si>
    <t>PERCO</t>
  </si>
  <si>
    <t>ONYX VD HEFFINCK</t>
  </si>
  <si>
    <t>VALENTINA</t>
  </si>
  <si>
    <t>PASCHINI</t>
  </si>
  <si>
    <t>PLANET JANET</t>
  </si>
  <si>
    <t>ORION DE SANCRIS</t>
  </si>
  <si>
    <t>BOIAGO</t>
  </si>
  <si>
    <t>OLIVA</t>
  </si>
  <si>
    <t>QUELOU</t>
  </si>
  <si>
    <t>MARTINA</t>
  </si>
  <si>
    <t>GAYOSO</t>
  </si>
  <si>
    <t>GALANTHUS GD DEL COLLE SAN MARCO</t>
  </si>
  <si>
    <t>CUCARICH</t>
  </si>
  <si>
    <t>SEMOLINO</t>
  </si>
  <si>
    <t>PITTONI</t>
  </si>
  <si>
    <t>ROC 'N' ROL DE LA ROQUE</t>
  </si>
  <si>
    <t>C.I. LA CORTE</t>
  </si>
  <si>
    <t>CANTON</t>
  </si>
  <si>
    <t>FIFTY FIFTY DES BILLETIERS</t>
  </si>
  <si>
    <t>FERRO ANDREA</t>
  </si>
  <si>
    <t xml:space="preserve">C.E. VENETO </t>
  </si>
  <si>
    <t>C.E. VENETO                                 19/20 LUGLIO</t>
  </si>
  <si>
    <t>KAROLA</t>
  </si>
  <si>
    <t>MALPAGA</t>
  </si>
  <si>
    <t>MAGIC LADY VAN DORPERHEIDE</t>
  </si>
  <si>
    <t>PALMISANO LUCA</t>
  </si>
  <si>
    <t>C.E. VENETO          19/20 LUGLIO</t>
  </si>
  <si>
    <t>RICCARDO</t>
  </si>
  <si>
    <t>ZAMUNER</t>
  </si>
  <si>
    <t>PERLE DU FAURIEU Z</t>
  </si>
  <si>
    <t>AYALA</t>
  </si>
  <si>
    <t>PINTOR II</t>
  </si>
  <si>
    <t>ELENA</t>
  </si>
  <si>
    <t>DAVIDE</t>
  </si>
  <si>
    <t>MORAS</t>
  </si>
  <si>
    <t>DON DJAZZ</t>
  </si>
  <si>
    <t>C.E. VENETO               19/20 LUGLIO</t>
  </si>
  <si>
    <t>C.I. DELLA ROSANDRA</t>
  </si>
  <si>
    <t>C.E. VENETO                   19/20 LUGLIO</t>
  </si>
  <si>
    <t>C.E. VENETO       19/20 LUGLIO</t>
  </si>
  <si>
    <t>MICHAELA</t>
  </si>
  <si>
    <t>BASSO</t>
  </si>
  <si>
    <t>MALAO DU BOURBECQ</t>
  </si>
  <si>
    <t>C.E. VENETO              19/20 LUGLIO</t>
  </si>
  <si>
    <t>C.I CRISTALLO                 12-13 APRILE</t>
  </si>
  <si>
    <t>C.I. LE TRAVERSINE</t>
  </si>
  <si>
    <t>GIOVANNA</t>
  </si>
  <si>
    <t>PARIS</t>
  </si>
  <si>
    <t xml:space="preserve">FANTOM S I </t>
  </si>
  <si>
    <t>POLONIO GIANNI</t>
  </si>
  <si>
    <t>MAJA</t>
  </si>
  <si>
    <t>VISINTINI</t>
  </si>
  <si>
    <t>BALLINDOWN JACK</t>
  </si>
  <si>
    <t>BIBOP                                   2 MAGGIO</t>
  </si>
  <si>
    <t>C.I. CRISTALLO                     14/15 GIUGNO</t>
  </si>
  <si>
    <t>C.E. MAGREDI                    27 GIUGNO</t>
  </si>
  <si>
    <t>Horses Riviera Resort
1-2 AGOSTO</t>
  </si>
  <si>
    <t>ALESANDRO</t>
  </si>
  <si>
    <t>C.E. MAGREDI                          27 GIUGNO</t>
  </si>
  <si>
    <t>Borgo la Caccia                     29 agosto</t>
  </si>
  <si>
    <t>FF HORSE CENTER</t>
  </si>
  <si>
    <t>FRANCESCO</t>
  </si>
  <si>
    <t>PISCHI</t>
  </si>
  <si>
    <t>DIAMANTHAGO</t>
  </si>
  <si>
    <t>MINGOLO FRANCESCA</t>
  </si>
  <si>
    <t xml:space="preserve">Le Siepi Cervia                        29 agosto </t>
  </si>
  <si>
    <t xml:space="preserve">Le Siepi Cervia                                29 agosto </t>
  </si>
  <si>
    <t>LISA</t>
  </si>
  <si>
    <t>MORANDIN</t>
  </si>
  <si>
    <t>Rubin Jewel</t>
  </si>
  <si>
    <t xml:space="preserve">LE SIEPI CERVIA                           29 AGOSTO </t>
  </si>
  <si>
    <t>EMY VERONIKA</t>
  </si>
  <si>
    <t>NAJEM</t>
  </si>
  <si>
    <t>DARCO</t>
  </si>
  <si>
    <t>GALATI</t>
  </si>
  <si>
    <t>SCUD.SANDYS</t>
  </si>
  <si>
    <t>C.E. MAGREDI                                 27 GIUGNO</t>
  </si>
  <si>
    <t>C.E. MAGREDI      13/14 settembre</t>
  </si>
  <si>
    <t xml:space="preserve">C.E. MAGREDI           13/14 SETTEMBRE </t>
  </si>
  <si>
    <t>C.E. MAGREDI   13/14 SETTEMBRE</t>
  </si>
  <si>
    <t>C.E. MAGREDI  13/14 SETTEMBRE</t>
  </si>
  <si>
    <t>C.E. MAGREDI          13/14 SETTEMBRE</t>
  </si>
  <si>
    <t xml:space="preserve">CE MAGREDI </t>
  </si>
  <si>
    <t>CE MAGREDI 13/14 SETTEMBRE</t>
  </si>
  <si>
    <t>CE MAGREDI SETTEMBRE</t>
  </si>
  <si>
    <t>C.E. MAGREDI   SETTEMBRE</t>
  </si>
  <si>
    <t xml:space="preserve">C.E. MAGREDI   SETTEMBRE </t>
  </si>
  <si>
    <t>GUADALUPE FEDERICO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</si>
</sst>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0" x14ac:knownFonts="1">
    <font>
      <sz val="11"/>
      <color theme="1"/>
      <name val="Calibri"/>
      <family val="2"/>
      <scheme val="minor"/>
    </font>
    <font>
      <i/>
      <sz val="24"/>
      <color theme="1"/>
      <name val="Calibri"/>
      <family val="2"/>
      <scheme val="minor"/>
    </font>
    <font>
      <i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0"/>
      <color rgb="FF000000"/>
      <name val="Calibri"/>
      <family val="2"/>
    </font>
    <font>
      <i/>
      <sz val="11"/>
      <color rgb="FF000000"/>
      <name val="Calibri"/>
      <family val="2"/>
    </font>
    <font>
      <i/>
      <sz val="9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i/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0"/>
      <color rgb="FF000000"/>
      <name val="Calibri"/>
      <family val="2"/>
    </font>
    <font>
      <i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Border="0"/>
  </cellStyleXfs>
  <cellXfs count="837">
    <xf numFmtId="0" fontId="0" fillId="0" borderId="0" xfId="0"/>
    <xf numFmtId="0" fontId="3" fillId="0" borderId="0" xfId="0" applyFont="1"/>
    <xf numFmtId="0" fontId="4" fillId="0" borderId="4" xfId="0" applyFont="1" applyBorder="1"/>
    <xf numFmtId="0" fontId="4" fillId="0" borderId="9" xfId="0" applyFont="1" applyBorder="1"/>
    <xf numFmtId="0" fontId="0" fillId="0" borderId="5" xfId="0" applyBorder="1"/>
    <xf numFmtId="0" fontId="3" fillId="0" borderId="5" xfId="0" applyFont="1" applyBorder="1"/>
    <xf numFmtId="0" fontId="4" fillId="0" borderId="8" xfId="0" applyFont="1" applyBorder="1"/>
    <xf numFmtId="0" fontId="0" fillId="0" borderId="7" xfId="0" applyBorder="1"/>
    <xf numFmtId="0" fontId="5" fillId="0" borderId="5" xfId="0" applyFont="1" applyBorder="1"/>
    <xf numFmtId="0" fontId="5" fillId="0" borderId="6" xfId="0" applyFont="1" applyBorder="1"/>
    <xf numFmtId="0" fontId="0" fillId="0" borderId="10" xfId="0" applyBorder="1"/>
    <xf numFmtId="0" fontId="4" fillId="0" borderId="11" xfId="0" applyFont="1" applyBorder="1"/>
    <xf numFmtId="0" fontId="0" fillId="0" borderId="12" xfId="0" applyBorder="1"/>
    <xf numFmtId="0" fontId="4" fillId="0" borderId="13" xfId="0" applyFont="1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4" fillId="0" borderId="20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9" xfId="0" applyFont="1" applyBorder="1"/>
    <xf numFmtId="0" fontId="5" fillId="0" borderId="21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4" xfId="0" applyBorder="1"/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8" xfId="0" applyBorder="1"/>
    <xf numFmtId="0" fontId="4" fillId="0" borderId="29" xfId="0" applyFont="1" applyBorder="1"/>
    <xf numFmtId="0" fontId="4" fillId="0" borderId="3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2" xfId="0" applyFont="1" applyBorder="1"/>
    <xf numFmtId="0" fontId="5" fillId="0" borderId="10" xfId="0" applyFont="1" applyBorder="1"/>
    <xf numFmtId="0" fontId="5" fillId="0" borderId="11" xfId="0" applyFont="1" applyBorder="1"/>
    <xf numFmtId="0" fontId="1" fillId="0" borderId="0" xfId="0" applyFont="1"/>
    <xf numFmtId="0" fontId="2" fillId="0" borderId="0" xfId="0" applyFont="1"/>
    <xf numFmtId="0" fontId="5" fillId="0" borderId="18" xfId="0" applyFont="1" applyBorder="1"/>
    <xf numFmtId="0" fontId="5" fillId="0" borderId="20" xfId="0" applyFont="1" applyBorder="1"/>
    <xf numFmtId="2" fontId="4" fillId="0" borderId="8" xfId="0" applyNumberFormat="1" applyFont="1" applyBorder="1" applyAlignment="1">
      <alignment horizontal="center" vertical="center"/>
    </xf>
    <xf numFmtId="16" fontId="5" fillId="0" borderId="1" xfId="0" applyNumberFormat="1" applyFont="1" applyBorder="1"/>
    <xf numFmtId="16" fontId="5" fillId="0" borderId="2" xfId="0" applyNumberFormat="1" applyFont="1" applyBorder="1"/>
    <xf numFmtId="0" fontId="3" fillId="0" borderId="3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12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6" xfId="0" applyFont="1" applyBorder="1"/>
    <xf numFmtId="0" fontId="0" fillId="0" borderId="32" xfId="0" applyBorder="1"/>
    <xf numFmtId="0" fontId="0" fillId="0" borderId="33" xfId="0" applyBorder="1"/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1" xfId="0" applyFont="1" applyBorder="1"/>
    <xf numFmtId="16" fontId="5" fillId="0" borderId="25" xfId="0" applyNumberFormat="1" applyFont="1" applyBorder="1"/>
    <xf numFmtId="16" fontId="5" fillId="0" borderId="26" xfId="0" applyNumberFormat="1" applyFont="1" applyBorder="1"/>
    <xf numFmtId="0" fontId="3" fillId="0" borderId="27" xfId="0" applyFont="1" applyBorder="1"/>
    <xf numFmtId="0" fontId="4" fillId="0" borderId="34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37" xfId="0" applyFont="1" applyBorder="1"/>
    <xf numFmtId="2" fontId="0" fillId="0" borderId="5" xfId="0" applyNumberFormat="1" applyBorder="1"/>
    <xf numFmtId="2" fontId="0" fillId="0" borderId="10" xfId="0" applyNumberFormat="1" applyBorder="1"/>
    <xf numFmtId="2" fontId="0" fillId="0" borderId="7" xfId="0" applyNumberFormat="1" applyBorder="1"/>
    <xf numFmtId="2" fontId="0" fillId="0" borderId="12" xfId="0" applyNumberFormat="1" applyBorder="1"/>
    <xf numFmtId="2" fontId="3" fillId="0" borderId="1" xfId="0" applyNumberFormat="1" applyFont="1" applyBorder="1"/>
    <xf numFmtId="2" fontId="3" fillId="0" borderId="2" xfId="0" applyNumberFormat="1" applyFont="1" applyBorder="1"/>
    <xf numFmtId="2" fontId="3" fillId="0" borderId="7" xfId="0" applyNumberFormat="1" applyFont="1" applyBorder="1"/>
    <xf numFmtId="2" fontId="3" fillId="0" borderId="5" xfId="0" applyNumberFormat="1" applyFont="1" applyBorder="1"/>
    <xf numFmtId="2" fontId="4" fillId="0" borderId="8" xfId="0" applyNumberFormat="1" applyFont="1" applyBorder="1"/>
    <xf numFmtId="2" fontId="4" fillId="0" borderId="11" xfId="0" applyNumberFormat="1" applyFont="1" applyBorder="1"/>
    <xf numFmtId="2" fontId="4" fillId="0" borderId="3" xfId="0" applyNumberFormat="1" applyFont="1" applyBorder="1"/>
    <xf numFmtId="2" fontId="4" fillId="0" borderId="34" xfId="0" applyNumberFormat="1" applyFont="1" applyBorder="1"/>
    <xf numFmtId="2" fontId="0" fillId="0" borderId="19" xfId="0" applyNumberFormat="1" applyBorder="1"/>
    <xf numFmtId="2" fontId="4" fillId="0" borderId="20" xfId="0" applyNumberFormat="1" applyFont="1" applyBorder="1"/>
    <xf numFmtId="0" fontId="3" fillId="0" borderId="39" xfId="0" applyFont="1" applyBorder="1"/>
    <xf numFmtId="2" fontId="4" fillId="0" borderId="42" xfId="0" applyNumberFormat="1" applyFont="1" applyBorder="1"/>
    <xf numFmtId="0" fontId="4" fillId="0" borderId="42" xfId="0" applyFont="1" applyBorder="1"/>
    <xf numFmtId="0" fontId="4" fillId="0" borderId="40" xfId="0" applyFont="1" applyBorder="1"/>
    <xf numFmtId="0" fontId="4" fillId="0" borderId="41" xfId="0" applyFont="1" applyBorder="1"/>
    <xf numFmtId="2" fontId="3" fillId="0" borderId="3" xfId="0" applyNumberFormat="1" applyFont="1" applyBorder="1"/>
    <xf numFmtId="2" fontId="3" fillId="0" borderId="8" xfId="0" applyNumberFormat="1" applyFont="1" applyBorder="1"/>
    <xf numFmtId="2" fontId="3" fillId="0" borderId="12" xfId="0" applyNumberFormat="1" applyFont="1" applyBorder="1"/>
    <xf numFmtId="2" fontId="3" fillId="0" borderId="10" xfId="0" applyNumberFormat="1" applyFont="1" applyBorder="1"/>
    <xf numFmtId="2" fontId="3" fillId="0" borderId="11" xfId="0" applyNumberFormat="1" applyFont="1" applyBorder="1"/>
    <xf numFmtId="0" fontId="5" fillId="0" borderId="5" xfId="0" applyFont="1" applyBorder="1" applyAlignment="1">
      <alignment horizontal="left"/>
    </xf>
    <xf numFmtId="2" fontId="4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2" fontId="0" fillId="0" borderId="15" xfId="0" applyNumberFormat="1" applyBorder="1"/>
    <xf numFmtId="2" fontId="0" fillId="0" borderId="16" xfId="0" applyNumberFormat="1" applyBorder="1"/>
    <xf numFmtId="0" fontId="0" fillId="0" borderId="15" xfId="0" applyBorder="1"/>
    <xf numFmtId="0" fontId="0" fillId="0" borderId="16" xfId="0" applyBorder="1"/>
    <xf numFmtId="0" fontId="4" fillId="0" borderId="17" xfId="0" applyFont="1" applyBorder="1"/>
    <xf numFmtId="0" fontId="4" fillId="0" borderId="52" xfId="0" applyFont="1" applyBorder="1"/>
    <xf numFmtId="0" fontId="0" fillId="0" borderId="51" xfId="0" applyBorder="1"/>
    <xf numFmtId="0" fontId="4" fillId="0" borderId="49" xfId="0" applyFont="1" applyBorder="1"/>
    <xf numFmtId="0" fontId="0" fillId="0" borderId="50" xfId="0" applyBorder="1"/>
    <xf numFmtId="2" fontId="4" fillId="0" borderId="9" xfId="0" applyNumberFormat="1" applyFont="1" applyBorder="1"/>
    <xf numFmtId="0" fontId="2" fillId="0" borderId="0" xfId="0" applyFont="1" applyAlignment="1">
      <alignment horizontal="center"/>
    </xf>
    <xf numFmtId="16" fontId="9" fillId="0" borderId="15" xfId="0" applyNumberFormat="1" applyFont="1" applyBorder="1"/>
    <xf numFmtId="16" fontId="9" fillId="0" borderId="16" xfId="0" applyNumberFormat="1" applyFont="1" applyBorder="1"/>
    <xf numFmtId="2" fontId="3" fillId="0" borderId="5" xfId="0" applyNumberFormat="1" applyFont="1" applyBorder="1" applyAlignment="1">
      <alignment horizontal="center" vertical="center"/>
    </xf>
    <xf numFmtId="2" fontId="4" fillId="0" borderId="52" xfId="0" applyNumberFormat="1" applyFont="1" applyBorder="1"/>
    <xf numFmtId="2" fontId="4" fillId="0" borderId="30" xfId="0" applyNumberFormat="1" applyFont="1" applyBorder="1"/>
    <xf numFmtId="0" fontId="7" fillId="0" borderId="4" xfId="1" applyFont="1" applyBorder="1"/>
    <xf numFmtId="0" fontId="7" fillId="0" borderId="1" xfId="1" applyFont="1" applyBorder="1"/>
    <xf numFmtId="0" fontId="7" fillId="0" borderId="2" xfId="1" applyFont="1" applyBorder="1"/>
    <xf numFmtId="0" fontId="4" fillId="0" borderId="44" xfId="0" applyFont="1" applyBorder="1"/>
    <xf numFmtId="2" fontId="3" fillId="0" borderId="14" xfId="0" applyNumberFormat="1" applyFont="1" applyBorder="1" applyAlignment="1">
      <alignment horizontal="center" vertical="center"/>
    </xf>
    <xf numFmtId="2" fontId="6" fillId="0" borderId="5" xfId="1" applyNumberFormat="1" applyBorder="1"/>
    <xf numFmtId="2" fontId="7" fillId="0" borderId="5" xfId="0" applyNumberFormat="1" applyFont="1" applyBorder="1"/>
    <xf numFmtId="2" fontId="7" fillId="0" borderId="12" xfId="0" applyNumberFormat="1" applyFont="1" applyBorder="1"/>
    <xf numFmtId="2" fontId="7" fillId="0" borderId="7" xfId="0" applyNumberFormat="1" applyFont="1" applyBorder="1"/>
    <xf numFmtId="2" fontId="7" fillId="0" borderId="10" xfId="0" applyNumberFormat="1" applyFont="1" applyBorder="1"/>
    <xf numFmtId="2" fontId="7" fillId="0" borderId="19" xfId="0" applyNumberFormat="1" applyFont="1" applyBorder="1"/>
    <xf numFmtId="0" fontId="8" fillId="0" borderId="5" xfId="0" quotePrefix="1" applyFont="1" applyBorder="1" applyAlignment="1">
      <alignment horizontal="center" vertical="center"/>
    </xf>
    <xf numFmtId="0" fontId="12" fillId="0" borderId="5" xfId="0" applyFont="1" applyBorder="1"/>
    <xf numFmtId="2" fontId="3" fillId="0" borderId="14" xfId="0" applyNumberFormat="1" applyFont="1" applyBorder="1"/>
    <xf numFmtId="0" fontId="6" fillId="0" borderId="5" xfId="1" applyBorder="1"/>
    <xf numFmtId="2" fontId="0" fillId="0" borderId="28" xfId="0" applyNumberFormat="1" applyBorder="1"/>
    <xf numFmtId="0" fontId="6" fillId="0" borderId="0" xfId="1"/>
    <xf numFmtId="2" fontId="7" fillId="0" borderId="28" xfId="0" applyNumberFormat="1" applyFont="1" applyBorder="1"/>
    <xf numFmtId="2" fontId="7" fillId="0" borderId="14" xfId="0" applyNumberFormat="1" applyFont="1" applyBorder="1"/>
    <xf numFmtId="2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2" borderId="8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/>
    <xf numFmtId="16" fontId="5" fillId="0" borderId="51" xfId="0" applyNumberFormat="1" applyFont="1" applyBorder="1"/>
    <xf numFmtId="0" fontId="3" fillId="0" borderId="19" xfId="0" applyFont="1" applyBorder="1"/>
    <xf numFmtId="16" fontId="5" fillId="0" borderId="57" xfId="0" applyNumberFormat="1" applyFont="1" applyBorder="1"/>
    <xf numFmtId="0" fontId="0" fillId="0" borderId="63" xfId="0" applyBorder="1"/>
    <xf numFmtId="0" fontId="3" fillId="0" borderId="14" xfId="0" applyFont="1" applyBorder="1"/>
    <xf numFmtId="0" fontId="0" fillId="0" borderId="8" xfId="0" applyBorder="1"/>
    <xf numFmtId="0" fontId="4" fillId="0" borderId="28" xfId="0" applyFont="1" applyBorder="1"/>
    <xf numFmtId="0" fontId="0" fillId="0" borderId="36" xfId="0" applyBorder="1"/>
    <xf numFmtId="0" fontId="4" fillId="0" borderId="64" xfId="0" applyFont="1" applyBorder="1" applyAlignment="1">
      <alignment horizontal="center" vertical="center"/>
    </xf>
    <xf numFmtId="0" fontId="4" fillId="0" borderId="64" xfId="0" applyFont="1" applyBorder="1"/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16" fontId="5" fillId="0" borderId="58" xfId="0" applyNumberFormat="1" applyFont="1" applyBorder="1"/>
    <xf numFmtId="16" fontId="5" fillId="0" borderId="59" xfId="0" applyNumberFormat="1" applyFont="1" applyBorder="1"/>
    <xf numFmtId="0" fontId="3" fillId="0" borderId="60" xfId="0" applyFont="1" applyBorder="1"/>
    <xf numFmtId="16" fontId="5" fillId="0" borderId="54" xfId="0" applyNumberFormat="1" applyFont="1" applyBorder="1"/>
    <xf numFmtId="16" fontId="5" fillId="0" borderId="55" xfId="0" applyNumberFormat="1" applyFont="1" applyBorder="1"/>
    <xf numFmtId="0" fontId="3" fillId="0" borderId="55" xfId="0" applyFont="1" applyBorder="1"/>
    <xf numFmtId="0" fontId="3" fillId="0" borderId="59" xfId="0" applyFont="1" applyBorder="1"/>
    <xf numFmtId="2" fontId="4" fillId="2" borderId="30" xfId="0" applyNumberFormat="1" applyFont="1" applyFill="1" applyBorder="1"/>
    <xf numFmtId="16" fontId="5" fillId="0" borderId="32" xfId="0" applyNumberFormat="1" applyFont="1" applyBorder="1"/>
    <xf numFmtId="0" fontId="3" fillId="0" borderId="62" xfId="0" applyFont="1" applyBorder="1"/>
    <xf numFmtId="2" fontId="4" fillId="2" borderId="14" xfId="0" applyNumberFormat="1" applyFont="1" applyFill="1" applyBorder="1" applyAlignment="1">
      <alignment horizontal="center" vertical="center"/>
    </xf>
    <xf numFmtId="0" fontId="3" fillId="0" borderId="56" xfId="0" applyFont="1" applyBorder="1"/>
    <xf numFmtId="2" fontId="4" fillId="2" borderId="20" xfId="0" applyNumberFormat="1" applyFont="1" applyFill="1" applyBorder="1" applyAlignment="1">
      <alignment horizontal="center" vertical="center"/>
    </xf>
    <xf numFmtId="2" fontId="4" fillId="2" borderId="5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0" borderId="3" xfId="0" applyBorder="1"/>
    <xf numFmtId="0" fontId="5" fillId="0" borderId="11" xfId="0" applyFont="1" applyBorder="1" applyAlignment="1">
      <alignment horizontal="left"/>
    </xf>
    <xf numFmtId="2" fontId="4" fillId="2" borderId="66" xfId="0" applyNumberFormat="1" applyFont="1" applyFill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3" xfId="0" applyNumberFormat="1" applyFont="1" applyBorder="1"/>
    <xf numFmtId="2" fontId="3" fillId="0" borderId="10" xfId="0" applyNumberFormat="1" applyFont="1" applyBorder="1" applyAlignment="1">
      <alignment horizontal="center" vertical="center"/>
    </xf>
    <xf numFmtId="16" fontId="5" fillId="0" borderId="33" xfId="0" applyNumberFormat="1" applyFont="1" applyBorder="1"/>
    <xf numFmtId="16" fontId="5" fillId="0" borderId="62" xfId="0" applyNumberFormat="1" applyFont="1" applyBorder="1"/>
    <xf numFmtId="0" fontId="3" fillId="0" borderId="61" xfId="0" applyFont="1" applyBorder="1"/>
    <xf numFmtId="16" fontId="5" fillId="0" borderId="19" xfId="0" applyNumberFormat="1" applyFont="1" applyBorder="1"/>
    <xf numFmtId="0" fontId="5" fillId="0" borderId="16" xfId="0" applyFont="1" applyBorder="1"/>
    <xf numFmtId="16" fontId="5" fillId="0" borderId="28" xfId="0" applyNumberFormat="1" applyFont="1" applyBorder="1"/>
    <xf numFmtId="2" fontId="6" fillId="0" borderId="14" xfId="1" applyNumberFormat="1" applyBorder="1"/>
    <xf numFmtId="0" fontId="7" fillId="0" borderId="3" xfId="1" applyFont="1" applyBorder="1"/>
    <xf numFmtId="0" fontId="5" fillId="0" borderId="17" xfId="0" applyFont="1" applyBorder="1"/>
    <xf numFmtId="0" fontId="0" fillId="0" borderId="11" xfId="0" applyBorder="1"/>
    <xf numFmtId="0" fontId="0" fillId="0" borderId="9" xfId="0" applyBorder="1"/>
    <xf numFmtId="0" fontId="0" fillId="0" borderId="13" xfId="0" applyBorder="1"/>
    <xf numFmtId="0" fontId="4" fillId="0" borderId="56" xfId="0" applyFont="1" applyBorder="1"/>
    <xf numFmtId="16" fontId="9" fillId="0" borderId="59" xfId="0" applyNumberFormat="1" applyFont="1" applyBorder="1"/>
    <xf numFmtId="0" fontId="3" fillId="0" borderId="63" xfId="0" applyFont="1" applyBorder="1"/>
    <xf numFmtId="0" fontId="3" fillId="0" borderId="68" xfId="0" applyFont="1" applyBorder="1"/>
    <xf numFmtId="0" fontId="3" fillId="0" borderId="54" xfId="0" applyFont="1" applyBorder="1"/>
    <xf numFmtId="0" fontId="6" fillId="0" borderId="8" xfId="1" applyBorder="1"/>
    <xf numFmtId="0" fontId="6" fillId="0" borderId="10" xfId="1" applyBorder="1"/>
    <xf numFmtId="0" fontId="6" fillId="0" borderId="11" xfId="1" applyBorder="1"/>
    <xf numFmtId="2" fontId="0" fillId="0" borderId="67" xfId="0" applyNumberFormat="1" applyBorder="1"/>
    <xf numFmtId="2" fontId="0" fillId="0" borderId="33" xfId="0" applyNumberFormat="1" applyBorder="1"/>
    <xf numFmtId="2" fontId="4" fillId="0" borderId="60" xfId="0" applyNumberFormat="1" applyFont="1" applyBorder="1"/>
    <xf numFmtId="0" fontId="4" fillId="0" borderId="64" xfId="0" applyFont="1" applyBorder="1" applyAlignment="1">
      <alignment vertical="center"/>
    </xf>
    <xf numFmtId="0" fontId="5" fillId="0" borderId="24" xfId="0" applyFont="1" applyBorder="1"/>
    <xf numFmtId="0" fontId="0" fillId="0" borderId="41" xfId="0" applyBorder="1"/>
    <xf numFmtId="16" fontId="9" fillId="0" borderId="62" xfId="0" applyNumberFormat="1" applyFont="1" applyBorder="1"/>
    <xf numFmtId="0" fontId="8" fillId="0" borderId="14" xfId="0" applyFont="1" applyBorder="1"/>
    <xf numFmtId="0" fontId="13" fillId="0" borderId="8" xfId="0" applyFont="1" applyBorder="1"/>
    <xf numFmtId="0" fontId="13" fillId="0" borderId="11" xfId="0" applyFont="1" applyBorder="1"/>
    <xf numFmtId="0" fontId="5" fillId="0" borderId="23" xfId="0" applyFont="1" applyBorder="1"/>
    <xf numFmtId="0" fontId="4" fillId="0" borderId="61" xfId="0" applyFont="1" applyBorder="1" applyAlignment="1">
      <alignment horizontal="center" vertical="center"/>
    </xf>
    <xf numFmtId="0" fontId="14" fillId="0" borderId="5" xfId="0" applyFont="1" applyBorder="1"/>
    <xf numFmtId="0" fontId="14" fillId="0" borderId="8" xfId="0" applyFont="1" applyBorder="1"/>
    <xf numFmtId="0" fontId="0" fillId="0" borderId="46" xfId="0" applyBorder="1"/>
    <xf numFmtId="0" fontId="5" fillId="0" borderId="0" xfId="0" applyFont="1"/>
    <xf numFmtId="2" fontId="3" fillId="0" borderId="0" xfId="0" applyNumberFormat="1" applyFont="1"/>
    <xf numFmtId="2" fontId="4" fillId="0" borderId="0" xfId="0" applyNumberFormat="1" applyFont="1" applyAlignment="1">
      <alignment horizontal="center" vertical="center"/>
    </xf>
    <xf numFmtId="0" fontId="4" fillId="0" borderId="0" xfId="0" applyFont="1"/>
    <xf numFmtId="2" fontId="4" fillId="2" borderId="0" xfId="0" applyNumberFormat="1" applyFont="1" applyFill="1"/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16" fontId="5" fillId="0" borderId="50" xfId="0" applyNumberFormat="1" applyFont="1" applyBorder="1" applyAlignment="1">
      <alignment wrapText="1"/>
    </xf>
    <xf numFmtId="16" fontId="5" fillId="0" borderId="51" xfId="0" applyNumberFormat="1" applyFont="1" applyBorder="1" applyAlignment="1">
      <alignment wrapText="1"/>
    </xf>
    <xf numFmtId="0" fontId="3" fillId="0" borderId="34" xfId="0" applyFont="1" applyBorder="1" applyAlignment="1">
      <alignment wrapText="1"/>
    </xf>
    <xf numFmtId="16" fontId="5" fillId="0" borderId="58" xfId="0" applyNumberFormat="1" applyFont="1" applyBorder="1" applyAlignment="1">
      <alignment wrapText="1"/>
    </xf>
    <xf numFmtId="16" fontId="5" fillId="0" borderId="59" xfId="0" applyNumberFormat="1" applyFont="1" applyBorder="1" applyAlignment="1">
      <alignment wrapText="1"/>
    </xf>
    <xf numFmtId="0" fontId="3" fillId="0" borderId="60" xfId="0" applyFont="1" applyBorder="1" applyAlignment="1">
      <alignment wrapText="1"/>
    </xf>
    <xf numFmtId="0" fontId="3" fillId="0" borderId="58" xfId="0" applyFont="1" applyBorder="1" applyAlignment="1">
      <alignment wrapText="1"/>
    </xf>
    <xf numFmtId="0" fontId="3" fillId="0" borderId="59" xfId="0" applyFont="1" applyBorder="1" applyAlignment="1">
      <alignment wrapText="1"/>
    </xf>
    <xf numFmtId="0" fontId="0" fillId="0" borderId="10" xfId="0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41" xfId="0" applyFont="1" applyBorder="1" applyAlignment="1">
      <alignment wrapText="1"/>
    </xf>
    <xf numFmtId="2" fontId="0" fillId="0" borderId="12" xfId="0" applyNumberFormat="1" applyBorder="1" applyAlignment="1">
      <alignment horizontal="center" wrapText="1"/>
    </xf>
    <xf numFmtId="2" fontId="0" fillId="0" borderId="10" xfId="0" applyNumberFormat="1" applyBorder="1" applyAlignment="1">
      <alignment horizontal="center" wrapText="1"/>
    </xf>
    <xf numFmtId="2" fontId="4" fillId="0" borderId="11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41" xfId="0" applyFont="1" applyBorder="1" applyAlignment="1">
      <alignment wrapText="1"/>
    </xf>
    <xf numFmtId="0" fontId="3" fillId="0" borderId="23" xfId="0" applyFont="1" applyBorder="1" applyAlignment="1">
      <alignment wrapText="1"/>
    </xf>
    <xf numFmtId="2" fontId="4" fillId="0" borderId="63" xfId="0" applyNumberFormat="1" applyFont="1" applyBorder="1"/>
    <xf numFmtId="0" fontId="0" fillId="0" borderId="52" xfId="0" applyBorder="1"/>
    <xf numFmtId="0" fontId="0" fillId="0" borderId="64" xfId="0" applyBorder="1"/>
    <xf numFmtId="0" fontId="0" fillId="0" borderId="68" xfId="0" applyBorder="1"/>
    <xf numFmtId="0" fontId="4" fillId="0" borderId="50" xfId="0" applyFont="1" applyBorder="1"/>
    <xf numFmtId="0" fontId="4" fillId="0" borderId="16" xfId="0" applyFont="1" applyBorder="1"/>
    <xf numFmtId="0" fontId="3" fillId="0" borderId="64" xfId="0" applyFont="1" applyBorder="1"/>
    <xf numFmtId="0" fontId="3" fillId="0" borderId="48" xfId="0" applyFont="1" applyBorder="1" applyAlignment="1">
      <alignment wrapText="1"/>
    </xf>
    <xf numFmtId="0" fontId="3" fillId="0" borderId="55" xfId="0" applyFont="1" applyBorder="1" applyAlignment="1">
      <alignment wrapText="1"/>
    </xf>
    <xf numFmtId="0" fontId="3" fillId="0" borderId="61" xfId="0" applyFont="1" applyBorder="1" applyAlignment="1">
      <alignment wrapText="1"/>
    </xf>
    <xf numFmtId="2" fontId="4" fillId="2" borderId="30" xfId="0" applyNumberFormat="1" applyFont="1" applyFill="1" applyBorder="1" applyAlignment="1">
      <alignment vertical="center" wrapText="1"/>
    </xf>
    <xf numFmtId="2" fontId="4" fillId="2" borderId="13" xfId="0" applyNumberFormat="1" applyFont="1" applyFill="1" applyBorder="1" applyAlignment="1">
      <alignment vertical="center" wrapText="1"/>
    </xf>
    <xf numFmtId="0" fontId="0" fillId="2" borderId="19" xfId="0" applyFill="1" applyBorder="1"/>
    <xf numFmtId="0" fontId="4" fillId="2" borderId="20" xfId="0" applyFont="1" applyFill="1" applyBorder="1"/>
    <xf numFmtId="0" fontId="5" fillId="2" borderId="8" xfId="0" applyFont="1" applyFill="1" applyBorder="1"/>
    <xf numFmtId="2" fontId="3" fillId="2" borderId="14" xfId="0" applyNumberFormat="1" applyFont="1" applyFill="1" applyBorder="1"/>
    <xf numFmtId="2" fontId="3" fillId="2" borderId="5" xfId="0" applyNumberFormat="1" applyFont="1" applyFill="1" applyBorder="1"/>
    <xf numFmtId="2" fontId="4" fillId="2" borderId="7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5" xfId="0" applyFill="1" applyBorder="1"/>
    <xf numFmtId="0" fontId="4" fillId="2" borderId="8" xfId="0" applyFont="1" applyFill="1" applyBorder="1"/>
    <xf numFmtId="0" fontId="0" fillId="2" borderId="18" xfId="0" applyFill="1" applyBorder="1"/>
    <xf numFmtId="0" fontId="0" fillId="2" borderId="2" xfId="0" applyFill="1" applyBorder="1"/>
    <xf numFmtId="0" fontId="4" fillId="2" borderId="3" xfId="0" applyFont="1" applyFill="1" applyBorder="1"/>
    <xf numFmtId="0" fontId="4" fillId="2" borderId="28" xfId="0" applyFont="1" applyFill="1" applyBorder="1"/>
    <xf numFmtId="0" fontId="4" fillId="2" borderId="19" xfId="0" applyFont="1" applyFill="1" applyBorder="1"/>
    <xf numFmtId="2" fontId="4" fillId="2" borderId="28" xfId="0" applyNumberFormat="1" applyFont="1" applyFill="1" applyBorder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2" fontId="0" fillId="2" borderId="7" xfId="0" applyNumberFormat="1" applyFill="1" applyBorder="1" applyAlignment="1">
      <alignment vertical="center" wrapText="1"/>
    </xf>
    <xf numFmtId="2" fontId="0" fillId="2" borderId="5" xfId="0" applyNumberFormat="1" applyFill="1" applyBorder="1" applyAlignment="1">
      <alignment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2" fontId="3" fillId="2" borderId="28" xfId="0" applyNumberFormat="1" applyFont="1" applyFill="1" applyBorder="1" applyAlignment="1">
      <alignment horizontal="center" vertical="center" wrapText="1"/>
    </xf>
    <xf numFmtId="2" fontId="3" fillId="2" borderId="19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4" fillId="2" borderId="40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17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2" fontId="0" fillId="2" borderId="12" xfId="0" applyNumberFormat="1" applyFill="1" applyBorder="1" applyAlignment="1">
      <alignment vertical="center" wrapText="1"/>
    </xf>
    <xf numFmtId="2" fontId="0" fillId="2" borderId="10" xfId="0" applyNumberFormat="1" applyFill="1" applyBorder="1" applyAlignment="1">
      <alignment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2" fontId="3" fillId="2" borderId="24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wrapText="1"/>
    </xf>
    <xf numFmtId="0" fontId="4" fillId="2" borderId="42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2" fontId="0" fillId="2" borderId="7" xfId="0" applyNumberFormat="1" applyFill="1" applyBorder="1" applyAlignment="1">
      <alignment horizontal="center" wrapText="1"/>
    </xf>
    <xf numFmtId="2" fontId="0" fillId="2" borderId="5" xfId="0" applyNumberFormat="1" applyFill="1" applyBorder="1" applyAlignment="1">
      <alignment horizontal="center" wrapText="1"/>
    </xf>
    <xf numFmtId="0" fontId="0" fillId="2" borderId="1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6" fillId="2" borderId="5" xfId="1" applyFill="1" applyBorder="1"/>
    <xf numFmtId="0" fontId="6" fillId="2" borderId="8" xfId="1" applyFill="1" applyBorder="1"/>
    <xf numFmtId="2" fontId="0" fillId="2" borderId="22" xfId="0" applyNumberFormat="1" applyFill="1" applyBorder="1"/>
    <xf numFmtId="2" fontId="0" fillId="2" borderId="2" xfId="0" applyNumberFormat="1" applyFill="1" applyBorder="1"/>
    <xf numFmtId="2" fontId="4" fillId="2" borderId="3" xfId="0" applyNumberFormat="1" applyFont="1" applyFill="1" applyBorder="1"/>
    <xf numFmtId="2" fontId="3" fillId="2" borderId="38" xfId="0" applyNumberFormat="1" applyFont="1" applyFill="1" applyBorder="1"/>
    <xf numFmtId="0" fontId="0" fillId="2" borderId="1" xfId="0" applyFill="1" applyBorder="1"/>
    <xf numFmtId="0" fontId="13" fillId="2" borderId="0" xfId="0" applyFont="1" applyFill="1"/>
    <xf numFmtId="0" fontId="0" fillId="2" borderId="0" xfId="0" applyFill="1"/>
    <xf numFmtId="0" fontId="5" fillId="2" borderId="18" xfId="0" applyFont="1" applyFill="1" applyBorder="1"/>
    <xf numFmtId="0" fontId="5" fillId="2" borderId="19" xfId="0" applyFont="1" applyFill="1" applyBorder="1"/>
    <xf numFmtId="0" fontId="5" fillId="2" borderId="21" xfId="0" applyFont="1" applyFill="1" applyBorder="1"/>
    <xf numFmtId="0" fontId="8" fillId="2" borderId="18" xfId="0" applyFont="1" applyFill="1" applyBorder="1"/>
    <xf numFmtId="0" fontId="8" fillId="2" borderId="19" xfId="0" applyFont="1" applyFill="1" applyBorder="1"/>
    <xf numFmtId="0" fontId="4" fillId="2" borderId="1" xfId="0" applyFont="1" applyFill="1" applyBorder="1"/>
    <xf numFmtId="0" fontId="4" fillId="2" borderId="22" xfId="0" applyFont="1" applyFill="1" applyBorder="1"/>
    <xf numFmtId="0" fontId="4" fillId="2" borderId="44" xfId="0" applyFont="1" applyFill="1" applyBorder="1"/>
    <xf numFmtId="0" fontId="4" fillId="2" borderId="30" xfId="0" applyFont="1" applyFill="1" applyBorder="1"/>
    <xf numFmtId="2" fontId="0" fillId="0" borderId="14" xfId="0" applyNumberFormat="1" applyBorder="1"/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8" xfId="0" applyBorder="1" applyAlignment="1">
      <alignment wrapText="1"/>
    </xf>
    <xf numFmtId="0" fontId="3" fillId="0" borderId="8" xfId="0" applyFont="1" applyBorder="1" applyAlignment="1">
      <alignment horizontal="left" wrapText="1"/>
    </xf>
    <xf numFmtId="16" fontId="3" fillId="0" borderId="58" xfId="0" applyNumberFormat="1" applyFont="1" applyBorder="1" applyAlignment="1">
      <alignment vertical="top" wrapText="1"/>
    </xf>
    <xf numFmtId="16" fontId="3" fillId="0" borderId="59" xfId="0" applyNumberFormat="1" applyFont="1" applyBorder="1" applyAlignment="1">
      <alignment wrapText="1"/>
    </xf>
    <xf numFmtId="16" fontId="3" fillId="0" borderId="58" xfId="0" applyNumberFormat="1" applyFont="1" applyBorder="1" applyAlignment="1">
      <alignment wrapText="1"/>
    </xf>
    <xf numFmtId="0" fontId="0" fillId="2" borderId="19" xfId="0" applyFill="1" applyBorder="1" applyAlignment="1">
      <alignment wrapText="1"/>
    </xf>
    <xf numFmtId="2" fontId="4" fillId="2" borderId="53" xfId="0" applyNumberFormat="1" applyFont="1" applyFill="1" applyBorder="1" applyAlignment="1">
      <alignment wrapText="1"/>
    </xf>
    <xf numFmtId="2" fontId="0" fillId="2" borderId="14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13" fillId="0" borderId="0" xfId="0" applyFont="1"/>
    <xf numFmtId="0" fontId="3" fillId="2" borderId="3" xfId="0" applyFont="1" applyFill="1" applyBorder="1" applyAlignment="1">
      <alignment wrapText="1"/>
    </xf>
    <xf numFmtId="0" fontId="13" fillId="2" borderId="8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18" xfId="0" applyFont="1" applyBorder="1"/>
    <xf numFmtId="0" fontId="3" fillId="0" borderId="20" xfId="0" applyFont="1" applyBorder="1"/>
    <xf numFmtId="0" fontId="17" fillId="0" borderId="19" xfId="0" applyFont="1" applyBorder="1"/>
    <xf numFmtId="0" fontId="17" fillId="0" borderId="8" xfId="0" applyFont="1" applyBorder="1"/>
    <xf numFmtId="0" fontId="17" fillId="0" borderId="5" xfId="0" applyFont="1" applyBorder="1"/>
    <xf numFmtId="2" fontId="0" fillId="2" borderId="18" xfId="0" applyNumberFormat="1" applyFill="1" applyBorder="1" applyAlignment="1">
      <alignment horizontal="center" wrapText="1"/>
    </xf>
    <xf numFmtId="2" fontId="0" fillId="2" borderId="19" xfId="0" applyNumberFormat="1" applyFill="1" applyBorder="1" applyAlignment="1">
      <alignment horizontal="center" wrapText="1"/>
    </xf>
    <xf numFmtId="0" fontId="0" fillId="2" borderId="28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4" fillId="0" borderId="56" xfId="0" applyFont="1" applyBorder="1" applyAlignment="1">
      <alignment horizontal="center" vertical="center"/>
    </xf>
    <xf numFmtId="2" fontId="4" fillId="0" borderId="0" xfId="0" applyNumberFormat="1" applyFont="1"/>
    <xf numFmtId="0" fontId="0" fillId="2" borderId="0" xfId="0" applyFill="1" applyAlignment="1">
      <alignment wrapText="1"/>
    </xf>
    <xf numFmtId="2" fontId="4" fillId="2" borderId="0" xfId="0" applyNumberFormat="1" applyFont="1" applyFill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0" borderId="23" xfId="0" applyFont="1" applyBorder="1" applyAlignment="1">
      <alignment wrapText="1"/>
    </xf>
    <xf numFmtId="0" fontId="13" fillId="0" borderId="4" xfId="0" applyFont="1" applyBorder="1" applyAlignment="1">
      <alignment vertical="center"/>
    </xf>
    <xf numFmtId="2" fontId="0" fillId="0" borderId="9" xfId="0" applyNumberFormat="1" applyBorder="1"/>
    <xf numFmtId="2" fontId="0" fillId="0" borderId="13" xfId="0" applyNumberFormat="1" applyBorder="1"/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2" fontId="3" fillId="0" borderId="16" xfId="0" applyNumberFormat="1" applyFont="1" applyBorder="1" applyAlignment="1">
      <alignment horizontal="center" vertical="center"/>
    </xf>
    <xf numFmtId="2" fontId="4" fillId="2" borderId="45" xfId="0" applyNumberFormat="1" applyFont="1" applyFill="1" applyBorder="1" applyAlignment="1">
      <alignment horizontal="center" vertical="center"/>
    </xf>
    <xf numFmtId="2" fontId="4" fillId="0" borderId="36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10" xfId="0" applyFont="1" applyBorder="1"/>
    <xf numFmtId="0" fontId="3" fillId="0" borderId="11" xfId="0" applyFont="1" applyBorder="1"/>
    <xf numFmtId="0" fontId="7" fillId="0" borderId="20" xfId="0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5" fillId="0" borderId="50" xfId="0" applyFont="1" applyBorder="1"/>
    <xf numFmtId="0" fontId="5" fillId="0" borderId="51" xfId="0" applyFont="1" applyBorder="1"/>
    <xf numFmtId="0" fontId="5" fillId="0" borderId="49" xfId="0" applyFont="1" applyBorder="1"/>
    <xf numFmtId="2" fontId="0" fillId="0" borderId="50" xfId="0" applyNumberFormat="1" applyBorder="1"/>
    <xf numFmtId="2" fontId="0" fillId="0" borderId="51" xfId="0" applyNumberFormat="1" applyBorder="1"/>
    <xf numFmtId="2" fontId="4" fillId="0" borderId="49" xfId="0" applyNumberFormat="1" applyFont="1" applyBorder="1"/>
    <xf numFmtId="0" fontId="4" fillId="0" borderId="69" xfId="0" applyFont="1" applyBorder="1"/>
    <xf numFmtId="0" fontId="0" fillId="0" borderId="1" xfId="0" applyBorder="1"/>
    <xf numFmtId="0" fontId="0" fillId="0" borderId="2" xfId="0" applyBorder="1"/>
    <xf numFmtId="0" fontId="0" fillId="0" borderId="22" xfId="0" applyBorder="1"/>
    <xf numFmtId="0" fontId="13" fillId="0" borderId="3" xfId="0" applyFont="1" applyBorder="1"/>
    <xf numFmtId="0" fontId="0" fillId="0" borderId="44" xfId="0" applyBorder="1"/>
    <xf numFmtId="16" fontId="5" fillId="0" borderId="50" xfId="0" applyNumberFormat="1" applyFont="1" applyBorder="1"/>
    <xf numFmtId="0" fontId="3" fillId="0" borderId="49" xfId="0" applyFont="1" applyBorder="1"/>
    <xf numFmtId="16" fontId="5" fillId="0" borderId="50" xfId="0" applyNumberFormat="1" applyFont="1" applyBorder="1" applyAlignment="1">
      <alignment vertical="top" wrapText="1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2" fontId="0" fillId="2" borderId="2" xfId="0" applyNumberFormat="1" applyFill="1" applyBorder="1" applyAlignment="1">
      <alignment vertical="center" wrapText="1"/>
    </xf>
    <xf numFmtId="0" fontId="0" fillId="2" borderId="7" xfId="0" applyFill="1" applyBorder="1" applyAlignment="1">
      <alignment wrapText="1"/>
    </xf>
    <xf numFmtId="2" fontId="0" fillId="2" borderId="22" xfId="0" applyNumberForma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2" borderId="22" xfId="0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2" fontId="4" fillId="2" borderId="44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2" borderId="70" xfId="0" applyFont="1" applyFill="1" applyBorder="1" applyAlignment="1">
      <alignment horizontal="left" vertical="center" wrapText="1"/>
    </xf>
    <xf numFmtId="0" fontId="0" fillId="0" borderId="71" xfId="0" applyBorder="1"/>
    <xf numFmtId="0" fontId="3" fillId="2" borderId="72" xfId="0" applyFont="1" applyFill="1" applyBorder="1" applyAlignment="1">
      <alignment horizontal="left" vertical="center" wrapText="1"/>
    </xf>
    <xf numFmtId="0" fontId="0" fillId="0" borderId="73" xfId="0" applyBorder="1"/>
    <xf numFmtId="0" fontId="3" fillId="2" borderId="75" xfId="0" applyFont="1" applyFill="1" applyBorder="1" applyAlignment="1">
      <alignment horizontal="left" vertical="center" wrapText="1"/>
    </xf>
    <xf numFmtId="0" fontId="0" fillId="0" borderId="76" xfId="0" applyBorder="1"/>
    <xf numFmtId="0" fontId="3" fillId="2" borderId="78" xfId="0" applyFont="1" applyFill="1" applyBorder="1" applyAlignment="1">
      <alignment horizontal="left" vertical="center" wrapText="1"/>
    </xf>
    <xf numFmtId="0" fontId="3" fillId="0" borderId="46" xfId="0" applyFont="1" applyBorder="1"/>
    <xf numFmtId="0" fontId="4" fillId="0" borderId="46" xfId="0" applyFont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9" xfId="0" applyNumberFormat="1" applyFont="1" applyFill="1" applyBorder="1" applyAlignment="1">
      <alignment horizontal="center" vertical="center"/>
    </xf>
    <xf numFmtId="2" fontId="3" fillId="0" borderId="36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3" fillId="0" borderId="40" xfId="0" applyFont="1" applyBorder="1"/>
    <xf numFmtId="0" fontId="3" fillId="0" borderId="41" xfId="0" applyFont="1" applyBorder="1"/>
    <xf numFmtId="0" fontId="13" fillId="2" borderId="6" xfId="0" applyFont="1" applyFill="1" applyBorder="1" applyAlignment="1">
      <alignment wrapText="1"/>
    </xf>
    <xf numFmtId="0" fontId="3" fillId="0" borderId="46" xfId="0" applyFont="1" applyBorder="1" applyAlignment="1">
      <alignment wrapText="1"/>
    </xf>
    <xf numFmtId="16" fontId="3" fillId="0" borderId="62" xfId="0" applyNumberFormat="1" applyFont="1" applyBorder="1" applyAlignment="1">
      <alignment wrapText="1"/>
    </xf>
    <xf numFmtId="0" fontId="3" fillId="0" borderId="47" xfId="0" applyFont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16" fontId="3" fillId="0" borderId="7" xfId="0" applyNumberFormat="1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2" fontId="4" fillId="2" borderId="23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0" fontId="3" fillId="0" borderId="38" xfId="0" applyFont="1" applyBorder="1"/>
    <xf numFmtId="0" fontId="4" fillId="0" borderId="63" xfId="0" applyFont="1" applyBorder="1"/>
    <xf numFmtId="0" fontId="4" fillId="2" borderId="38" xfId="0" applyFont="1" applyFill="1" applyBorder="1" applyAlignment="1">
      <alignment vertical="center" wrapText="1"/>
    </xf>
    <xf numFmtId="0" fontId="0" fillId="0" borderId="40" xfId="0" applyBorder="1"/>
    <xf numFmtId="0" fontId="4" fillId="2" borderId="44" xfId="0" applyFont="1" applyFill="1" applyBorder="1" applyAlignment="1">
      <alignment vertical="center" wrapText="1"/>
    </xf>
    <xf numFmtId="0" fontId="4" fillId="0" borderId="6" xfId="0" applyFont="1" applyBorder="1"/>
    <xf numFmtId="16" fontId="9" fillId="0" borderId="58" xfId="0" applyNumberFormat="1" applyFont="1" applyBorder="1"/>
    <xf numFmtId="0" fontId="0" fillId="2" borderId="16" xfId="0" applyFill="1" applyBorder="1"/>
    <xf numFmtId="2" fontId="3" fillId="2" borderId="36" xfId="0" applyNumberFormat="1" applyFont="1" applyFill="1" applyBorder="1"/>
    <xf numFmtId="2" fontId="3" fillId="2" borderId="16" xfId="0" applyNumberFormat="1" applyFont="1" applyFill="1" applyBorder="1"/>
    <xf numFmtId="2" fontId="4" fillId="2" borderId="1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2" fontId="4" fillId="2" borderId="36" xfId="0" applyNumberFormat="1" applyFont="1" applyFill="1" applyBorder="1" applyAlignment="1">
      <alignment horizontal="center" vertical="center"/>
    </xf>
    <xf numFmtId="0" fontId="0" fillId="2" borderId="36" xfId="0" applyFill="1" applyBorder="1"/>
    <xf numFmtId="0" fontId="4" fillId="2" borderId="79" xfId="0" applyFont="1" applyFill="1" applyBorder="1"/>
    <xf numFmtId="2" fontId="4" fillId="2" borderId="81" xfId="0" applyNumberFormat="1" applyFont="1" applyFill="1" applyBorder="1"/>
    <xf numFmtId="0" fontId="0" fillId="2" borderId="3" xfId="0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2" fontId="4" fillId="2" borderId="48" xfId="0" applyNumberFormat="1" applyFont="1" applyFill="1" applyBorder="1" applyAlignment="1">
      <alignment vertical="center" wrapText="1"/>
    </xf>
    <xf numFmtId="2" fontId="0" fillId="2" borderId="10" xfId="0" applyNumberForma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2" fontId="0" fillId="2" borderId="24" xfId="0" applyNumberFormat="1" applyFill="1" applyBorder="1" applyAlignment="1">
      <alignment horizontal="center" vertical="center"/>
    </xf>
    <xf numFmtId="0" fontId="5" fillId="2" borderId="17" xfId="0" applyFont="1" applyFill="1" applyBorder="1"/>
    <xf numFmtId="0" fontId="4" fillId="2" borderId="17" xfId="0" applyFont="1" applyFill="1" applyBorder="1"/>
    <xf numFmtId="0" fontId="4" fillId="0" borderId="45" xfId="0" applyFont="1" applyBorder="1"/>
    <xf numFmtId="2" fontId="4" fillId="0" borderId="20" xfId="0" applyNumberFormat="1" applyFont="1" applyBorder="1" applyAlignment="1">
      <alignment horizontal="center" vertical="center"/>
    </xf>
    <xf numFmtId="0" fontId="7" fillId="0" borderId="14" xfId="0" applyFont="1" applyBorder="1"/>
    <xf numFmtId="0" fontId="0" fillId="0" borderId="82" xfId="0" applyBorder="1"/>
    <xf numFmtId="0" fontId="4" fillId="0" borderId="67" xfId="0" applyFont="1" applyBorder="1"/>
    <xf numFmtId="16" fontId="9" fillId="0" borderId="60" xfId="0" applyNumberFormat="1" applyFont="1" applyBorder="1"/>
    <xf numFmtId="16" fontId="9" fillId="0" borderId="55" xfId="0" applyNumberFormat="1" applyFont="1" applyBorder="1"/>
    <xf numFmtId="0" fontId="7" fillId="0" borderId="24" xfId="0" applyFont="1" applyBorder="1"/>
    <xf numFmtId="2" fontId="0" fillId="0" borderId="32" xfId="0" applyNumberFormat="1" applyBorder="1"/>
    <xf numFmtId="0" fontId="4" fillId="0" borderId="7" xfId="0" applyFont="1" applyBorder="1"/>
    <xf numFmtId="0" fontId="4" fillId="0" borderId="32" xfId="0" applyFont="1" applyBorder="1"/>
    <xf numFmtId="0" fontId="3" fillId="3" borderId="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/>
    <xf numFmtId="0" fontId="0" fillId="3" borderId="5" xfId="0" applyFill="1" applyBorder="1"/>
    <xf numFmtId="0" fontId="7" fillId="3" borderId="7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0" fillId="3" borderId="7" xfId="0" applyFill="1" applyBorder="1"/>
    <xf numFmtId="0" fontId="7" fillId="3" borderId="18" xfId="0" applyFont="1" applyFill="1" applyBorder="1"/>
    <xf numFmtId="0" fontId="7" fillId="3" borderId="19" xfId="0" applyFont="1" applyFill="1" applyBorder="1"/>
    <xf numFmtId="0" fontId="3" fillId="3" borderId="7" xfId="0" applyFont="1" applyFill="1" applyBorder="1"/>
    <xf numFmtId="0" fontId="17" fillId="4" borderId="1" xfId="0" applyFont="1" applyFill="1" applyBorder="1"/>
    <xf numFmtId="0" fontId="17" fillId="4" borderId="2" xfId="0" applyFont="1" applyFill="1" applyBorder="1"/>
    <xf numFmtId="0" fontId="0" fillId="3" borderId="19" xfId="0" applyFill="1" applyBorder="1" applyAlignment="1">
      <alignment vertical="center" wrapText="1"/>
    </xf>
    <xf numFmtId="0" fontId="0" fillId="4" borderId="19" xfId="0" applyFill="1" applyBorder="1"/>
    <xf numFmtId="0" fontId="3" fillId="4" borderId="19" xfId="0" applyFont="1" applyFill="1" applyBorder="1" applyAlignment="1">
      <alignment horizontal="left"/>
    </xf>
    <xf numFmtId="0" fontId="3" fillId="4" borderId="19" xfId="0" applyFont="1" applyFill="1" applyBorder="1"/>
    <xf numFmtId="0" fontId="0" fillId="2" borderId="57" xfId="0" applyFill="1" applyBorder="1"/>
    <xf numFmtId="0" fontId="4" fillId="0" borderId="15" xfId="0" applyFont="1" applyBorder="1"/>
    <xf numFmtId="0" fontId="7" fillId="4" borderId="18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vertical="center" wrapText="1"/>
    </xf>
    <xf numFmtId="0" fontId="7" fillId="4" borderId="7" xfId="0" applyFont="1" applyFill="1" applyBorder="1"/>
    <xf numFmtId="0" fontId="7" fillId="4" borderId="5" xfId="0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0" fillId="2" borderId="24" xfId="0" applyFill="1" applyBorder="1" applyAlignment="1">
      <alignment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4" borderId="60" xfId="0" applyFont="1" applyFill="1" applyBorder="1" applyAlignment="1">
      <alignment horizontal="center" vertical="center" wrapText="1"/>
    </xf>
    <xf numFmtId="16" fontId="5" fillId="4" borderId="58" xfId="0" applyNumberFormat="1" applyFont="1" applyFill="1" applyBorder="1" applyAlignment="1">
      <alignment wrapText="1"/>
    </xf>
    <xf numFmtId="16" fontId="5" fillId="4" borderId="59" xfId="0" applyNumberFormat="1" applyFont="1" applyFill="1" applyBorder="1" applyAlignment="1">
      <alignment wrapText="1"/>
    </xf>
    <xf numFmtId="0" fontId="3" fillId="4" borderId="60" xfId="0" applyFont="1" applyFill="1" applyBorder="1" applyAlignment="1">
      <alignment wrapText="1"/>
    </xf>
    <xf numFmtId="0" fontId="3" fillId="4" borderId="46" xfId="0" applyFont="1" applyFill="1" applyBorder="1" applyAlignment="1">
      <alignment wrapText="1"/>
    </xf>
    <xf numFmtId="16" fontId="5" fillId="4" borderId="46" xfId="0" applyNumberFormat="1" applyFont="1" applyFill="1" applyBorder="1" applyAlignment="1">
      <alignment wrapText="1"/>
    </xf>
    <xf numFmtId="0" fontId="3" fillId="4" borderId="48" xfId="0" applyFont="1" applyFill="1" applyBorder="1" applyAlignment="1">
      <alignment wrapText="1"/>
    </xf>
    <xf numFmtId="0" fontId="3" fillId="4" borderId="67" xfId="0" applyFont="1" applyFill="1" applyBorder="1" applyAlignment="1">
      <alignment wrapText="1"/>
    </xf>
    <xf numFmtId="0" fontId="3" fillId="4" borderId="33" xfId="0" applyFont="1" applyFill="1" applyBorder="1" applyAlignment="1">
      <alignment wrapText="1"/>
    </xf>
    <xf numFmtId="0" fontId="3" fillId="4" borderId="34" xfId="0" applyFont="1" applyFill="1" applyBorder="1" applyAlignment="1">
      <alignment wrapText="1"/>
    </xf>
    <xf numFmtId="0" fontId="3" fillId="4" borderId="55" xfId="0" applyFont="1" applyFill="1" applyBorder="1" applyAlignment="1">
      <alignment wrapText="1"/>
    </xf>
    <xf numFmtId="0" fontId="3" fillId="4" borderId="61" xfId="0" applyFont="1" applyFill="1" applyBorder="1" applyAlignment="1">
      <alignment wrapText="1"/>
    </xf>
    <xf numFmtId="0" fontId="4" fillId="4" borderId="64" xfId="0" applyFont="1" applyFill="1" applyBorder="1" applyAlignment="1">
      <alignment wrapText="1"/>
    </xf>
    <xf numFmtId="2" fontId="0" fillId="4" borderId="18" xfId="0" applyNumberFormat="1" applyFill="1" applyBorder="1" applyAlignment="1">
      <alignment vertical="center" wrapText="1"/>
    </xf>
    <xf numFmtId="2" fontId="0" fillId="4" borderId="19" xfId="0" applyNumberFormat="1" applyFill="1" applyBorder="1" applyAlignment="1">
      <alignment vertical="center" wrapText="1"/>
    </xf>
    <xf numFmtId="2" fontId="4" fillId="4" borderId="65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2" fontId="3" fillId="4" borderId="22" xfId="0" applyNumberFormat="1" applyFont="1" applyFill="1" applyBorder="1" applyAlignment="1">
      <alignment horizontal="center" vertical="center" wrapText="1"/>
    </xf>
    <xf numFmtId="2" fontId="4" fillId="4" borderId="27" xfId="0" applyNumberFormat="1" applyFont="1" applyFill="1" applyBorder="1" applyAlignment="1">
      <alignment horizontal="center" vertical="center" wrapText="1"/>
    </xf>
    <xf numFmtId="2" fontId="4" fillId="4" borderId="28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 vertical="center" wrapText="1"/>
    </xf>
    <xf numFmtId="2" fontId="4" fillId="4" borderId="20" xfId="0" applyNumberFormat="1" applyFont="1" applyFill="1" applyBorder="1" applyAlignment="1">
      <alignment horizontal="center" vertical="center" wrapText="1"/>
    </xf>
    <xf numFmtId="2" fontId="4" fillId="4" borderId="11" xfId="0" applyNumberFormat="1" applyFont="1" applyFill="1" applyBorder="1" applyAlignment="1">
      <alignment horizontal="center" vertical="center" wrapText="1"/>
    </xf>
    <xf numFmtId="2" fontId="4" fillId="4" borderId="30" xfId="0" applyNumberFormat="1" applyFont="1" applyFill="1" applyBorder="1" applyAlignment="1">
      <alignment vertical="center" wrapText="1"/>
    </xf>
    <xf numFmtId="2" fontId="3" fillId="4" borderId="18" xfId="0" applyNumberFormat="1" applyFont="1" applyFill="1" applyBorder="1"/>
    <xf numFmtId="2" fontId="3" fillId="4" borderId="19" xfId="0" applyNumberFormat="1" applyFont="1" applyFill="1" applyBorder="1"/>
    <xf numFmtId="2" fontId="4" fillId="4" borderId="21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2" fontId="4" fillId="4" borderId="5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22" xfId="0" applyNumberFormat="1" applyFont="1" applyFill="1" applyBorder="1" applyAlignment="1">
      <alignment horizontal="center" vertical="center"/>
    </xf>
    <xf numFmtId="2" fontId="4" fillId="4" borderId="53" xfId="0" applyNumberFormat="1" applyFont="1" applyFill="1" applyBorder="1" applyAlignment="1">
      <alignment horizontal="center" vertical="center"/>
    </xf>
    <xf numFmtId="0" fontId="0" fillId="4" borderId="28" xfId="0" applyFill="1" applyBorder="1"/>
    <xf numFmtId="0" fontId="4" fillId="4" borderId="20" xfId="0" applyFont="1" applyFill="1" applyBorder="1"/>
    <xf numFmtId="2" fontId="4" fillId="4" borderId="30" xfId="0" applyNumberFormat="1" applyFont="1" applyFill="1" applyBorder="1"/>
    <xf numFmtId="0" fontId="0" fillId="4" borderId="10" xfId="0" applyFill="1" applyBorder="1"/>
    <xf numFmtId="0" fontId="0" fillId="3" borderId="19" xfId="0" applyFill="1" applyBorder="1"/>
    <xf numFmtId="0" fontId="0" fillId="0" borderId="20" xfId="0" applyBorder="1"/>
    <xf numFmtId="2" fontId="3" fillId="4" borderId="24" xfId="0" applyNumberFormat="1" applyFont="1" applyFill="1" applyBorder="1"/>
    <xf numFmtId="2" fontId="3" fillId="4" borderId="10" xfId="0" applyNumberFormat="1" applyFont="1" applyFill="1" applyBorder="1"/>
    <xf numFmtId="0" fontId="0" fillId="0" borderId="6" xfId="0" applyBorder="1"/>
    <xf numFmtId="0" fontId="0" fillId="4" borderId="12" xfId="0" applyFill="1" applyBorder="1"/>
    <xf numFmtId="0" fontId="0" fillId="2" borderId="10" xfId="0" applyFill="1" applyBorder="1"/>
    <xf numFmtId="0" fontId="5" fillId="2" borderId="11" xfId="0" applyFont="1" applyFill="1" applyBorder="1"/>
    <xf numFmtId="0" fontId="0" fillId="0" borderId="17" xfId="0" applyBorder="1"/>
    <xf numFmtId="2" fontId="3" fillId="2" borderId="24" xfId="0" applyNumberFormat="1" applyFont="1" applyFill="1" applyBorder="1"/>
    <xf numFmtId="2" fontId="3" fillId="2" borderId="10" xfId="0" applyNumberFormat="1" applyFont="1" applyFill="1" applyBorder="1"/>
    <xf numFmtId="2" fontId="4" fillId="2" borderId="23" xfId="0" applyNumberFormat="1" applyFont="1" applyFill="1" applyBorder="1" applyAlignment="1">
      <alignment horizontal="center" vertical="center"/>
    </xf>
    <xf numFmtId="0" fontId="0" fillId="0" borderId="79" xfId="0" applyBorder="1"/>
    <xf numFmtId="2" fontId="4" fillId="2" borderId="12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0" fillId="2" borderId="24" xfId="0" applyFill="1" applyBorder="1"/>
    <xf numFmtId="0" fontId="4" fillId="2" borderId="11" xfId="0" applyFont="1" applyFill="1" applyBorder="1"/>
    <xf numFmtId="0" fontId="4" fillId="2" borderId="10" xfId="0" applyFont="1" applyFill="1" applyBorder="1"/>
    <xf numFmtId="0" fontId="0" fillId="4" borderId="3" xfId="0" applyFill="1" applyBorder="1" applyAlignment="1">
      <alignment wrapText="1"/>
    </xf>
    <xf numFmtId="2" fontId="0" fillId="4" borderId="28" xfId="0" applyNumberFormat="1" applyFill="1" applyBorder="1"/>
    <xf numFmtId="2" fontId="0" fillId="4" borderId="19" xfId="0" applyNumberFormat="1" applyFill="1" applyBorder="1"/>
    <xf numFmtId="2" fontId="4" fillId="4" borderId="3" xfId="0" applyNumberFormat="1" applyFont="1" applyFill="1" applyBorder="1" applyAlignment="1">
      <alignment horizontal="center" vertical="center"/>
    </xf>
    <xf numFmtId="2" fontId="0" fillId="4" borderId="14" xfId="0" applyNumberFormat="1" applyFill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 vertical="center"/>
    </xf>
    <xf numFmtId="2" fontId="3" fillId="4" borderId="28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 wrapText="1"/>
    </xf>
    <xf numFmtId="2" fontId="0" fillId="4" borderId="14" xfId="0" applyNumberFormat="1" applyFill="1" applyBorder="1"/>
    <xf numFmtId="2" fontId="0" fillId="4" borderId="5" xfId="0" applyNumberFormat="1" applyFill="1" applyBorder="1"/>
    <xf numFmtId="2" fontId="3" fillId="4" borderId="14" xfId="0" applyNumberFormat="1" applyFont="1" applyFill="1" applyBorder="1" applyAlignment="1">
      <alignment horizontal="center" vertical="center"/>
    </xf>
    <xf numFmtId="2" fontId="3" fillId="4" borderId="5" xfId="0" applyNumberFormat="1" applyFont="1" applyFill="1" applyBorder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3" fillId="4" borderId="40" xfId="0" applyFont="1" applyFill="1" applyBorder="1"/>
    <xf numFmtId="2" fontId="0" fillId="4" borderId="7" xfId="0" applyNumberFormat="1" applyFill="1" applyBorder="1"/>
    <xf numFmtId="2" fontId="4" fillId="4" borderId="8" xfId="0" applyNumberFormat="1" applyFont="1" applyFill="1" applyBorder="1"/>
    <xf numFmtId="0" fontId="0" fillId="4" borderId="7" xfId="0" applyFill="1" applyBorder="1"/>
    <xf numFmtId="0" fontId="0" fillId="4" borderId="5" xfId="0" applyFill="1" applyBorder="1"/>
    <xf numFmtId="0" fontId="4" fillId="4" borderId="8" xfId="0" applyFont="1" applyFill="1" applyBorder="1"/>
    <xf numFmtId="2" fontId="3" fillId="4" borderId="1" xfId="0" applyNumberFormat="1" applyFont="1" applyFill="1" applyBorder="1"/>
    <xf numFmtId="2" fontId="3" fillId="4" borderId="2" xfId="0" applyNumberFormat="1" applyFont="1" applyFill="1" applyBorder="1"/>
    <xf numFmtId="2" fontId="3" fillId="4" borderId="3" xfId="0" applyNumberFormat="1" applyFont="1" applyFill="1" applyBorder="1"/>
    <xf numFmtId="2" fontId="4" fillId="4" borderId="9" xfId="0" applyNumberFormat="1" applyFont="1" applyFill="1" applyBorder="1"/>
    <xf numFmtId="0" fontId="7" fillId="4" borderId="8" xfId="0" applyFont="1" applyFill="1" applyBorder="1"/>
    <xf numFmtId="2" fontId="4" fillId="4" borderId="3" xfId="0" applyNumberFormat="1" applyFont="1" applyFill="1" applyBorder="1"/>
    <xf numFmtId="2" fontId="0" fillId="4" borderId="18" xfId="0" applyNumberFormat="1" applyFill="1" applyBorder="1"/>
    <xf numFmtId="2" fontId="4" fillId="4" borderId="42" xfId="0" applyNumberFormat="1" applyFont="1" applyFill="1" applyBorder="1"/>
    <xf numFmtId="0" fontId="4" fillId="4" borderId="7" xfId="0" applyFont="1" applyFill="1" applyBorder="1"/>
    <xf numFmtId="0" fontId="4" fillId="4" borderId="14" xfId="0" applyFont="1" applyFill="1" applyBorder="1"/>
    <xf numFmtId="0" fontId="4" fillId="4" borderId="40" xfId="0" applyFont="1" applyFill="1" applyBorder="1"/>
    <xf numFmtId="2" fontId="4" fillId="4" borderId="40" xfId="0" applyNumberFormat="1" applyFont="1" applyFill="1" applyBorder="1"/>
    <xf numFmtId="0" fontId="7" fillId="4" borderId="49" xfId="0" applyFont="1" applyFill="1" applyBorder="1"/>
    <xf numFmtId="0" fontId="7" fillId="4" borderId="14" xfId="0" applyFont="1" applyFill="1" applyBorder="1"/>
    <xf numFmtId="0" fontId="18" fillId="4" borderId="8" xfId="0" applyFont="1" applyFill="1" applyBorder="1"/>
    <xf numFmtId="0" fontId="8" fillId="4" borderId="57" xfId="0" applyFont="1" applyFill="1" applyBorder="1"/>
    <xf numFmtId="0" fontId="8" fillId="4" borderId="51" xfId="0" applyFont="1" applyFill="1" applyBorder="1"/>
    <xf numFmtId="0" fontId="4" fillId="4" borderId="49" xfId="0" applyFont="1" applyFill="1" applyBorder="1"/>
    <xf numFmtId="0" fontId="0" fillId="4" borderId="50" xfId="0" applyFill="1" applyBorder="1"/>
    <xf numFmtId="0" fontId="0" fillId="4" borderId="51" xfId="0" applyFill="1" applyBorder="1"/>
    <xf numFmtId="0" fontId="0" fillId="4" borderId="38" xfId="0" applyFill="1" applyBorder="1"/>
    <xf numFmtId="0" fontId="4" fillId="4" borderId="2" xfId="0" applyFont="1" applyFill="1" applyBorder="1"/>
    <xf numFmtId="0" fontId="4" fillId="4" borderId="28" xfId="0" applyFont="1" applyFill="1" applyBorder="1"/>
    <xf numFmtId="0" fontId="4" fillId="4" borderId="19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7" fillId="4" borderId="24" xfId="0" applyFont="1" applyFill="1" applyBorder="1"/>
    <xf numFmtId="0" fontId="18" fillId="4" borderId="11" xfId="0" applyFont="1" applyFill="1" applyBorder="1"/>
    <xf numFmtId="2" fontId="0" fillId="4" borderId="62" xfId="0" applyNumberFormat="1" applyFill="1" applyBorder="1"/>
    <xf numFmtId="2" fontId="0" fillId="4" borderId="59" xfId="0" applyNumberFormat="1" applyFill="1" applyBorder="1"/>
    <xf numFmtId="2" fontId="4" fillId="4" borderId="60" xfId="0" applyNumberFormat="1" applyFont="1" applyFill="1" applyBorder="1"/>
    <xf numFmtId="0" fontId="0" fillId="4" borderId="58" xfId="0" applyFill="1" applyBorder="1"/>
    <xf numFmtId="0" fontId="0" fillId="4" borderId="59" xfId="0" applyFill="1" applyBorder="1"/>
    <xf numFmtId="0" fontId="4" fillId="4" borderId="60" xfId="0" applyFont="1" applyFill="1" applyBorder="1"/>
    <xf numFmtId="0" fontId="4" fillId="4" borderId="67" xfId="0" applyFont="1" applyFill="1" applyBorder="1"/>
    <xf numFmtId="2" fontId="3" fillId="4" borderId="33" xfId="0" applyNumberFormat="1" applyFont="1" applyFill="1" applyBorder="1"/>
    <xf numFmtId="165" fontId="4" fillId="4" borderId="11" xfId="0" applyNumberFormat="1" applyFont="1" applyFill="1" applyBorder="1"/>
    <xf numFmtId="2" fontId="4" fillId="4" borderId="11" xfId="0" applyNumberFormat="1" applyFont="1" applyFill="1" applyBorder="1"/>
    <xf numFmtId="0" fontId="17" fillId="3" borderId="5" xfId="0" applyFont="1" applyFill="1" applyBorder="1"/>
    <xf numFmtId="0" fontId="0" fillId="3" borderId="1" xfId="0" applyFill="1" applyBorder="1"/>
    <xf numFmtId="0" fontId="17" fillId="2" borderId="5" xfId="0" applyFont="1" applyFill="1" applyBorder="1"/>
    <xf numFmtId="0" fontId="0" fillId="3" borderId="2" xfId="0" applyFill="1" applyBorder="1"/>
    <xf numFmtId="0" fontId="17" fillId="2" borderId="8" xfId="0" applyFont="1" applyFill="1" applyBorder="1"/>
    <xf numFmtId="0" fontId="17" fillId="0" borderId="11" xfId="0" applyFont="1" applyBorder="1"/>
    <xf numFmtId="2" fontId="0" fillId="0" borderId="24" xfId="0" applyNumberFormat="1" applyBorder="1"/>
    <xf numFmtId="0" fontId="0" fillId="0" borderId="49" xfId="0" applyBorder="1"/>
    <xf numFmtId="0" fontId="4" fillId="0" borderId="24" xfId="0" applyFont="1" applyBorder="1"/>
    <xf numFmtId="0" fontId="4" fillId="0" borderId="10" xfId="0" applyFont="1" applyBorder="1"/>
    <xf numFmtId="0" fontId="0" fillId="0" borderId="69" xfId="0" applyBorder="1"/>
    <xf numFmtId="0" fontId="0" fillId="0" borderId="45" xfId="0" applyBorder="1"/>
    <xf numFmtId="0" fontId="3" fillId="0" borderId="24" xfId="0" applyFont="1" applyBorder="1"/>
    <xf numFmtId="0" fontId="4" fillId="0" borderId="23" xfId="0" applyFont="1" applyBorder="1"/>
    <xf numFmtId="0" fontId="13" fillId="0" borderId="5" xfId="0" applyFont="1" applyBorder="1"/>
    <xf numFmtId="0" fontId="17" fillId="4" borderId="3" xfId="0" applyFont="1" applyFill="1" applyBorder="1"/>
    <xf numFmtId="2" fontId="0" fillId="4" borderId="22" xfId="0" applyNumberFormat="1" applyFill="1" applyBorder="1"/>
    <xf numFmtId="2" fontId="0" fillId="4" borderId="2" xfId="0" applyNumberFormat="1" applyFill="1" applyBorder="1"/>
    <xf numFmtId="0" fontId="0" fillId="4" borderId="22" xfId="0" applyFill="1" applyBorder="1"/>
    <xf numFmtId="0" fontId="0" fillId="4" borderId="2" xfId="0" applyFill="1" applyBorder="1"/>
    <xf numFmtId="0" fontId="4" fillId="4" borderId="3" xfId="0" applyFont="1" applyFill="1" applyBorder="1"/>
    <xf numFmtId="0" fontId="4" fillId="4" borderId="1" xfId="0" applyFont="1" applyFill="1" applyBorder="1"/>
    <xf numFmtId="0" fontId="4" fillId="4" borderId="44" xfId="0" applyFont="1" applyFill="1" applyBorder="1"/>
    <xf numFmtId="0" fontId="3" fillId="4" borderId="22" xfId="0" applyFont="1" applyFill="1" applyBorder="1"/>
    <xf numFmtId="0" fontId="4" fillId="4" borderId="21" xfId="0" applyFont="1" applyFill="1" applyBorder="1"/>
    <xf numFmtId="0" fontId="3" fillId="4" borderId="2" xfId="0" applyFont="1" applyFill="1" applyBorder="1"/>
    <xf numFmtId="0" fontId="4" fillId="0" borderId="53" xfId="0" applyFont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41" xfId="0" applyFill="1" applyBorder="1" applyAlignment="1">
      <alignment wrapText="1"/>
    </xf>
    <xf numFmtId="0" fontId="0" fillId="2" borderId="74" xfId="0" applyFill="1" applyBorder="1" applyAlignment="1">
      <alignment wrapText="1"/>
    </xf>
    <xf numFmtId="0" fontId="0" fillId="2" borderId="77" xfId="0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13" fillId="2" borderId="11" xfId="0" applyFont="1" applyFill="1" applyBorder="1" applyAlignment="1">
      <alignment wrapText="1"/>
    </xf>
    <xf numFmtId="0" fontId="0" fillId="2" borderId="66" xfId="0" applyFill="1" applyBorder="1" applyAlignment="1">
      <alignment wrapText="1"/>
    </xf>
    <xf numFmtId="0" fontId="0" fillId="2" borderId="7" xfId="0" applyFill="1" applyBorder="1" applyAlignment="1">
      <alignment vertical="center" wrapText="1"/>
    </xf>
    <xf numFmtId="0" fontId="3" fillId="2" borderId="8" xfId="0" applyFont="1" applyFill="1" applyBorder="1" applyAlignment="1">
      <alignment wrapText="1"/>
    </xf>
    <xf numFmtId="0" fontId="3" fillId="2" borderId="71" xfId="0" applyFont="1" applyFill="1" applyBorder="1" applyAlignment="1">
      <alignment wrapText="1"/>
    </xf>
    <xf numFmtId="0" fontId="3" fillId="2" borderId="73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wrapText="1"/>
    </xf>
    <xf numFmtId="0" fontId="4" fillId="2" borderId="40" xfId="0" applyFont="1" applyFill="1" applyBorder="1" applyAlignment="1">
      <alignment wrapText="1"/>
    </xf>
    <xf numFmtId="0" fontId="4" fillId="2" borderId="52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7" fillId="4" borderId="1" xfId="0" applyFont="1" applyFill="1" applyBorder="1"/>
    <xf numFmtId="0" fontId="7" fillId="4" borderId="2" xfId="0" applyFont="1" applyFill="1" applyBorder="1"/>
    <xf numFmtId="2" fontId="7" fillId="0" borderId="24" xfId="0" applyNumberFormat="1" applyFont="1" applyBorder="1"/>
    <xf numFmtId="0" fontId="4" fillId="0" borderId="23" xfId="0" applyFont="1" applyBorder="1" applyAlignment="1">
      <alignment horizontal="center" vertical="center"/>
    </xf>
    <xf numFmtId="2" fontId="4" fillId="0" borderId="23" xfId="0" applyNumberFormat="1" applyFont="1" applyBorder="1"/>
    <xf numFmtId="0" fontId="13" fillId="0" borderId="17" xfId="0" applyFont="1" applyBorder="1"/>
    <xf numFmtId="2" fontId="4" fillId="2" borderId="83" xfId="0" applyNumberFormat="1" applyFont="1" applyFill="1" applyBorder="1"/>
    <xf numFmtId="0" fontId="0" fillId="0" borderId="81" xfId="0" applyBorder="1"/>
    <xf numFmtId="0" fontId="7" fillId="4" borderId="3" xfId="0" applyFont="1" applyFill="1" applyBorder="1"/>
    <xf numFmtId="2" fontId="7" fillId="4" borderId="22" xfId="0" applyNumberFormat="1" applyFont="1" applyFill="1" applyBorder="1"/>
    <xf numFmtId="2" fontId="7" fillId="4" borderId="2" xfId="0" applyNumberFormat="1" applyFont="1" applyFill="1" applyBorder="1"/>
    <xf numFmtId="2" fontId="3" fillId="4" borderId="28" xfId="0" applyNumberFormat="1" applyFont="1" applyFill="1" applyBorder="1"/>
    <xf numFmtId="2" fontId="4" fillId="4" borderId="20" xfId="0" applyNumberFormat="1" applyFont="1" applyFill="1" applyBorder="1"/>
    <xf numFmtId="0" fontId="0" fillId="4" borderId="11" xfId="0" applyFill="1" applyBorder="1"/>
    <xf numFmtId="0" fontId="0" fillId="4" borderId="14" xfId="0" applyFill="1" applyBorder="1"/>
    <xf numFmtId="2" fontId="7" fillId="4" borderId="28" xfId="0" applyNumberFormat="1" applyFont="1" applyFill="1" applyBorder="1"/>
    <xf numFmtId="2" fontId="7" fillId="4" borderId="19" xfId="0" applyNumberFormat="1" applyFont="1" applyFill="1" applyBorder="1"/>
    <xf numFmtId="2" fontId="3" fillId="4" borderId="14" xfId="0" applyNumberFormat="1" applyFont="1" applyFill="1" applyBorder="1"/>
    <xf numFmtId="2" fontId="3" fillId="4" borderId="5" xfId="0" applyNumberFormat="1" applyFont="1" applyFill="1" applyBorder="1"/>
    <xf numFmtId="0" fontId="3" fillId="2" borderId="1" xfId="0" applyFont="1" applyFill="1" applyBorder="1" applyAlignment="1">
      <alignment wrapText="1"/>
    </xf>
    <xf numFmtId="0" fontId="17" fillId="2" borderId="18" xfId="0" applyFont="1" applyFill="1" applyBorder="1"/>
    <xf numFmtId="0" fontId="0" fillId="2" borderId="18" xfId="0" applyFill="1" applyBorder="1" applyAlignment="1">
      <alignment wrapText="1"/>
    </xf>
    <xf numFmtId="0" fontId="17" fillId="2" borderId="21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2" fontId="0" fillId="4" borderId="1" xfId="0" applyNumberFormat="1" applyFill="1" applyBorder="1" applyAlignment="1">
      <alignment horizontal="center" wrapText="1"/>
    </xf>
    <xf numFmtId="2" fontId="0" fillId="4" borderId="2" xfId="0" applyNumberFormat="1" applyFill="1" applyBorder="1" applyAlignment="1">
      <alignment horizontal="center" wrapText="1"/>
    </xf>
    <xf numFmtId="0" fontId="0" fillId="4" borderId="22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4" fillId="4" borderId="28" xfId="0" applyFont="1" applyFill="1" applyBorder="1" applyAlignment="1">
      <alignment wrapText="1"/>
    </xf>
    <xf numFmtId="0" fontId="4" fillId="4" borderId="19" xfId="0" applyFont="1" applyFill="1" applyBorder="1" applyAlignment="1">
      <alignment wrapText="1"/>
    </xf>
    <xf numFmtId="0" fontId="4" fillId="4" borderId="20" xfId="0" applyFont="1" applyFill="1" applyBorder="1" applyAlignment="1">
      <alignment wrapText="1"/>
    </xf>
    <xf numFmtId="0" fontId="4" fillId="4" borderId="21" xfId="0" applyFont="1" applyFill="1" applyBorder="1" applyAlignment="1">
      <alignment wrapText="1"/>
    </xf>
    <xf numFmtId="2" fontId="0" fillId="4" borderId="9" xfId="0" applyNumberFormat="1" applyFill="1" applyBorder="1"/>
    <xf numFmtId="0" fontId="17" fillId="3" borderId="10" xfId="0" applyFont="1" applyFill="1" applyBorder="1" applyAlignment="1">
      <alignment wrapText="1"/>
    </xf>
    <xf numFmtId="0" fontId="0" fillId="3" borderId="18" xfId="0" applyFill="1" applyBorder="1" applyAlignment="1">
      <alignment wrapText="1"/>
    </xf>
    <xf numFmtId="0" fontId="17" fillId="2" borderId="5" xfId="0" applyFont="1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17" fillId="2" borderId="10" xfId="0" applyFont="1" applyFill="1" applyBorder="1" applyAlignment="1">
      <alignment wrapText="1"/>
    </xf>
    <xf numFmtId="0" fontId="17" fillId="2" borderId="11" xfId="0" applyFont="1" applyFill="1" applyBorder="1" applyAlignment="1">
      <alignment wrapText="1"/>
    </xf>
    <xf numFmtId="0" fontId="17" fillId="2" borderId="8" xfId="0" applyFont="1" applyFill="1" applyBorder="1" applyAlignment="1">
      <alignment wrapText="1"/>
    </xf>
    <xf numFmtId="2" fontId="0" fillId="2" borderId="24" xfId="0" applyNumberFormat="1" applyFill="1" applyBorder="1" applyAlignment="1">
      <alignment wrapText="1"/>
    </xf>
    <xf numFmtId="2" fontId="0" fillId="2" borderId="10" xfId="0" applyNumberFormat="1" applyFill="1" applyBorder="1" applyAlignment="1">
      <alignment wrapText="1"/>
    </xf>
    <xf numFmtId="0" fontId="13" fillId="0" borderId="6" xfId="0" applyFont="1" applyBorder="1"/>
    <xf numFmtId="0" fontId="13" fillId="2" borderId="21" xfId="0" applyFont="1" applyFill="1" applyBorder="1" applyAlignment="1">
      <alignment wrapText="1"/>
    </xf>
    <xf numFmtId="0" fontId="13" fillId="2" borderId="3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13" fillId="2" borderId="20" xfId="0" applyFont="1" applyFill="1" applyBorder="1" applyAlignment="1">
      <alignment wrapText="1"/>
    </xf>
    <xf numFmtId="0" fontId="13" fillId="2" borderId="3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31" xfId="0" applyFill="1" applyBorder="1" applyAlignment="1">
      <alignment wrapText="1"/>
    </xf>
    <xf numFmtId="16" fontId="3" fillId="0" borderId="10" xfId="0" applyNumberFormat="1" applyFont="1" applyBorder="1" applyAlignment="1">
      <alignment wrapText="1"/>
    </xf>
    <xf numFmtId="2" fontId="4" fillId="2" borderId="56" xfId="0" applyNumberFormat="1" applyFont="1" applyFill="1" applyBorder="1" applyAlignment="1">
      <alignment wrapText="1"/>
    </xf>
    <xf numFmtId="0" fontId="7" fillId="0" borderId="63" xfId="0" applyFont="1" applyBorder="1"/>
    <xf numFmtId="0" fontId="5" fillId="0" borderId="42" xfId="0" applyFont="1" applyBorder="1"/>
    <xf numFmtId="0" fontId="5" fillId="0" borderId="40" xfId="0" applyFont="1" applyBorder="1"/>
    <xf numFmtId="0" fontId="14" fillId="0" borderId="0" xfId="0" applyFont="1"/>
    <xf numFmtId="0" fontId="16" fillId="0" borderId="48" xfId="0" applyFont="1" applyBorder="1"/>
    <xf numFmtId="0" fontId="16" fillId="0" borderId="58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2" fontId="16" fillId="2" borderId="64" xfId="0" applyNumberFormat="1" applyFont="1" applyFill="1" applyBorder="1"/>
    <xf numFmtId="0" fontId="5" fillId="4" borderId="19" xfId="0" applyFont="1" applyFill="1" applyBorder="1"/>
    <xf numFmtId="0" fontId="14" fillId="4" borderId="19" xfId="0" applyFont="1" applyFill="1" applyBorder="1"/>
    <xf numFmtId="0" fontId="5" fillId="4" borderId="20" xfId="0" applyFont="1" applyFill="1" applyBorder="1" applyAlignment="1">
      <alignment wrapText="1"/>
    </xf>
    <xf numFmtId="2" fontId="16" fillId="4" borderId="30" xfId="0" applyNumberFormat="1" applyFont="1" applyFill="1" applyBorder="1"/>
    <xf numFmtId="0" fontId="5" fillId="3" borderId="5" xfId="0" applyFont="1" applyFill="1" applyBorder="1"/>
    <xf numFmtId="0" fontId="14" fillId="3" borderId="5" xfId="0" applyFont="1" applyFill="1" applyBorder="1"/>
    <xf numFmtId="0" fontId="14" fillId="2" borderId="5" xfId="0" applyFont="1" applyFill="1" applyBorder="1"/>
    <xf numFmtId="2" fontId="16" fillId="2" borderId="30" xfId="0" applyNumberFormat="1" applyFont="1" applyFill="1" applyBorder="1"/>
    <xf numFmtId="0" fontId="5" fillId="2" borderId="5" xfId="0" applyFont="1" applyFill="1" applyBorder="1"/>
    <xf numFmtId="0" fontId="5" fillId="2" borderId="16" xfId="0" applyFont="1" applyFill="1" applyBorder="1"/>
    <xf numFmtId="0" fontId="14" fillId="2" borderId="16" xfId="0" applyFont="1" applyFill="1" applyBorder="1"/>
    <xf numFmtId="0" fontId="14" fillId="0" borderId="16" xfId="0" applyFont="1" applyBorder="1"/>
    <xf numFmtId="0" fontId="14" fillId="0" borderId="17" xfId="0" applyFont="1" applyBorder="1"/>
    <xf numFmtId="0" fontId="5" fillId="2" borderId="10" xfId="0" applyFont="1" applyFill="1" applyBorder="1"/>
    <xf numFmtId="0" fontId="14" fillId="2" borderId="10" xfId="0" applyFont="1" applyFill="1" applyBorder="1"/>
    <xf numFmtId="0" fontId="7" fillId="2" borderId="57" xfId="0" applyFont="1" applyFill="1" applyBorder="1" applyAlignment="1">
      <alignment vertical="center" wrapText="1"/>
    </xf>
    <xf numFmtId="165" fontId="3" fillId="2" borderId="14" xfId="0" applyNumberFormat="1" applyFont="1" applyFill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wrapText="1"/>
    </xf>
    <xf numFmtId="0" fontId="4" fillId="0" borderId="55" xfId="0" applyFont="1" applyBorder="1" applyAlignment="1">
      <alignment horizontal="center" wrapText="1"/>
    </xf>
    <xf numFmtId="0" fontId="4" fillId="0" borderId="5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58" xfId="0" applyFont="1" applyBorder="1" applyAlignment="1">
      <alignment horizontal="center" wrapText="1"/>
    </xf>
    <xf numFmtId="0" fontId="4" fillId="0" borderId="59" xfId="0" applyFont="1" applyBorder="1" applyAlignment="1">
      <alignment horizontal="center" wrapText="1"/>
    </xf>
    <xf numFmtId="0" fontId="4" fillId="0" borderId="60" xfId="0" applyFont="1" applyBorder="1" applyAlignment="1">
      <alignment horizont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80" xfId="0" applyFont="1" applyBorder="1" applyAlignment="1">
      <alignment horizont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5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80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56" xfId="0" applyFont="1" applyBorder="1" applyAlignment="1">
      <alignment horizontal="center" vertical="top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top" wrapText="1"/>
    </xf>
    <xf numFmtId="0" fontId="4" fillId="2" borderId="55" xfId="0" applyFont="1" applyFill="1" applyBorder="1" applyAlignment="1">
      <alignment horizontal="center" vertical="top" wrapText="1"/>
    </xf>
    <xf numFmtId="0" fontId="4" fillId="2" borderId="56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47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wrapText="1"/>
    </xf>
    <xf numFmtId="0" fontId="13" fillId="0" borderId="55" xfId="0" applyFont="1" applyBorder="1" applyAlignment="1">
      <alignment horizontal="center" wrapText="1"/>
    </xf>
    <xf numFmtId="0" fontId="13" fillId="0" borderId="56" xfId="0" applyFont="1" applyBorder="1" applyAlignment="1">
      <alignment horizontal="center" wrapText="1"/>
    </xf>
    <xf numFmtId="0" fontId="13" fillId="0" borderId="55" xfId="0" applyFont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wrapText="1"/>
    </xf>
    <xf numFmtId="0" fontId="3" fillId="0" borderId="55" xfId="0" applyFont="1" applyBorder="1" applyAlignment="1">
      <alignment horizontal="center" wrapText="1"/>
    </xf>
    <xf numFmtId="0" fontId="3" fillId="0" borderId="56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8"/>
  <sheetViews>
    <sheetView zoomScaleNormal="100" workbookViewId="0">
      <selection activeCell="D8" sqref="D8"/>
    </sheetView>
  </sheetViews>
  <sheetFormatPr defaultRowHeight="14.4" x14ac:dyDescent="0.3"/>
  <cols>
    <col min="1" max="1" width="23.5546875" customWidth="1"/>
    <col min="2" max="2" width="13.44140625" customWidth="1"/>
    <col min="3" max="3" width="16" bestFit="1" customWidth="1"/>
    <col min="4" max="4" width="24.6640625" bestFit="1" customWidth="1"/>
    <col min="5" max="6" width="19.33203125" customWidth="1"/>
    <col min="7" max="8" width="7" customWidth="1"/>
    <col min="9" max="9" width="6.109375" customWidth="1"/>
    <col min="10" max="16" width="7" customWidth="1"/>
    <col min="17" max="17" width="5.6640625" customWidth="1"/>
    <col min="18" max="18" width="6.33203125" customWidth="1"/>
    <col min="19" max="21" width="6.109375" bestFit="1" customWidth="1"/>
    <col min="23" max="23" width="6" customWidth="1"/>
    <col min="24" max="24" width="6.5546875" customWidth="1"/>
  </cols>
  <sheetData>
    <row r="1" spans="1:27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</row>
    <row r="2" spans="1:27" ht="30.75" customHeight="1" x14ac:dyDescent="0.55000000000000004">
      <c r="A2" s="764" t="s">
        <v>9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4"/>
    </row>
    <row r="3" spans="1:27" ht="23.25" customHeight="1" x14ac:dyDescent="0.3">
      <c r="A3" s="771"/>
      <c r="B3" s="771"/>
      <c r="C3" s="771"/>
      <c r="D3" s="771"/>
      <c r="E3" s="771"/>
      <c r="F3" s="771"/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771"/>
      <c r="S3" s="771"/>
    </row>
    <row r="4" spans="1:27" ht="15" thickBot="1" x14ac:dyDescent="0.35"/>
    <row r="5" spans="1:27" ht="27.75" customHeight="1" thickBot="1" x14ac:dyDescent="0.35">
      <c r="A5" s="1"/>
      <c r="B5" s="1"/>
      <c r="C5" s="1"/>
      <c r="D5" s="1"/>
      <c r="E5" s="1"/>
      <c r="F5" s="2" t="s">
        <v>0</v>
      </c>
      <c r="G5" s="765" t="s">
        <v>68</v>
      </c>
      <c r="H5" s="766"/>
      <c r="I5" s="767"/>
      <c r="J5" s="760" t="s">
        <v>207</v>
      </c>
      <c r="K5" s="761"/>
      <c r="L5" s="762"/>
      <c r="M5" s="768" t="s">
        <v>93</v>
      </c>
      <c r="N5" s="769"/>
      <c r="O5" s="770"/>
      <c r="P5" s="769" t="s">
        <v>146</v>
      </c>
      <c r="Q5" s="769"/>
      <c r="R5" s="770"/>
      <c r="S5" s="757" t="s">
        <v>157</v>
      </c>
      <c r="T5" s="758"/>
      <c r="U5" s="759"/>
      <c r="V5" s="757" t="s">
        <v>199</v>
      </c>
      <c r="W5" s="758"/>
      <c r="X5" s="759"/>
      <c r="Y5" s="757" t="s">
        <v>241</v>
      </c>
      <c r="Z5" s="758"/>
      <c r="AA5" s="759"/>
    </row>
    <row r="6" spans="1:27" ht="15" thickBot="1" x14ac:dyDescent="0.35">
      <c r="A6" s="148" t="s">
        <v>1</v>
      </c>
      <c r="B6" s="149" t="s">
        <v>2</v>
      </c>
      <c r="C6" s="149" t="s">
        <v>3</v>
      </c>
      <c r="D6" s="149" t="s">
        <v>4</v>
      </c>
      <c r="E6" s="150" t="s">
        <v>5</v>
      </c>
      <c r="F6" s="13"/>
      <c r="G6" s="151"/>
      <c r="H6" s="152"/>
      <c r="I6" s="153" t="s">
        <v>6</v>
      </c>
      <c r="J6" s="412"/>
      <c r="K6" s="412"/>
      <c r="L6" s="412"/>
      <c r="M6" s="154"/>
      <c r="N6" s="155"/>
      <c r="O6" s="162" t="s">
        <v>6</v>
      </c>
      <c r="P6" s="160"/>
      <c r="Q6" s="157"/>
      <c r="R6" s="153" t="s">
        <v>6</v>
      </c>
      <c r="S6" s="160"/>
      <c r="T6" s="157"/>
      <c r="U6" s="153" t="s">
        <v>6</v>
      </c>
      <c r="V6" s="160"/>
      <c r="W6" s="157"/>
      <c r="X6" s="153" t="s">
        <v>6</v>
      </c>
      <c r="Y6" s="160"/>
      <c r="Z6" s="157"/>
      <c r="AA6" s="153" t="s">
        <v>6</v>
      </c>
    </row>
    <row r="7" spans="1:27" x14ac:dyDescent="0.3">
      <c r="A7" s="489" t="s">
        <v>31</v>
      </c>
      <c r="B7" s="490" t="s">
        <v>86</v>
      </c>
      <c r="C7" s="489" t="s">
        <v>87</v>
      </c>
      <c r="D7" s="490" t="s">
        <v>88</v>
      </c>
      <c r="E7" s="571" t="s">
        <v>32</v>
      </c>
      <c r="F7" s="550">
        <f>SUM(O7,I7,R7,U7,L7,X7,AA7)</f>
        <v>147.78</v>
      </c>
      <c r="G7" s="572">
        <v>12.94</v>
      </c>
      <c r="H7" s="573">
        <v>7</v>
      </c>
      <c r="I7" s="574">
        <f t="shared" ref="I7:I13" si="0">SUM(G7:H7)</f>
        <v>19.939999999999998</v>
      </c>
      <c r="J7" s="575">
        <v>16.5</v>
      </c>
      <c r="K7" s="576">
        <v>12.1</v>
      </c>
      <c r="L7" s="541">
        <f t="shared" ref="L7:L15" si="1">SUM(J7:K7)</f>
        <v>28.6</v>
      </c>
      <c r="M7" s="577">
        <v>0</v>
      </c>
      <c r="N7" s="578">
        <v>12.76</v>
      </c>
      <c r="O7" s="544">
        <f t="shared" ref="O7:O13" si="2">SUM(M7:N7)</f>
        <v>12.76</v>
      </c>
      <c r="P7" s="542"/>
      <c r="Q7" s="543"/>
      <c r="R7" s="544"/>
      <c r="S7" s="542">
        <v>19</v>
      </c>
      <c r="T7" s="543">
        <v>13.2</v>
      </c>
      <c r="U7" s="544">
        <f>SUM(S7:T7)</f>
        <v>32.200000000000003</v>
      </c>
      <c r="V7" s="542"/>
      <c r="W7" s="543"/>
      <c r="X7" s="544"/>
      <c r="Y7" s="542">
        <v>14.38</v>
      </c>
      <c r="Z7" s="543">
        <v>12.76</v>
      </c>
      <c r="AA7" s="544">
        <f>SUM(Y7:Z7)*2</f>
        <v>54.28</v>
      </c>
    </row>
    <row r="8" spans="1:27" ht="28.8" x14ac:dyDescent="0.3">
      <c r="A8" s="579" t="s">
        <v>95</v>
      </c>
      <c r="B8" s="586" t="s">
        <v>96</v>
      </c>
      <c r="C8" s="579" t="s">
        <v>97</v>
      </c>
      <c r="D8" s="579" t="s">
        <v>98</v>
      </c>
      <c r="E8" s="580" t="s">
        <v>99</v>
      </c>
      <c r="F8" s="550">
        <f>SUM(O8,I8,R8,U8,L8,X8,AA8)</f>
        <v>93.610000000000014</v>
      </c>
      <c r="G8" s="581"/>
      <c r="H8" s="582"/>
      <c r="I8" s="541">
        <f t="shared" si="0"/>
        <v>0</v>
      </c>
      <c r="J8" s="575"/>
      <c r="K8" s="576"/>
      <c r="L8" s="541">
        <f t="shared" si="1"/>
        <v>0</v>
      </c>
      <c r="M8" s="583">
        <v>20.38</v>
      </c>
      <c r="N8" s="584">
        <v>12.54</v>
      </c>
      <c r="O8" s="541">
        <f t="shared" si="2"/>
        <v>32.92</v>
      </c>
      <c r="P8" s="585"/>
      <c r="Q8" s="540"/>
      <c r="R8" s="541"/>
      <c r="S8" s="583">
        <v>21.75</v>
      </c>
      <c r="T8" s="584">
        <v>12.98</v>
      </c>
      <c r="U8" s="541">
        <f>SUM(S8:T8)</f>
        <v>34.730000000000004</v>
      </c>
      <c r="V8" s="583"/>
      <c r="W8" s="584"/>
      <c r="X8" s="541"/>
      <c r="Y8" s="583">
        <v>0</v>
      </c>
      <c r="Z8" s="584">
        <v>12.98</v>
      </c>
      <c r="AA8" s="544">
        <f>SUM(Y8:Z8)*2</f>
        <v>25.96</v>
      </c>
    </row>
    <row r="9" spans="1:27" ht="31.5" customHeight="1" x14ac:dyDescent="0.3">
      <c r="A9" s="477" t="s">
        <v>94</v>
      </c>
      <c r="B9" s="477" t="s">
        <v>7</v>
      </c>
      <c r="C9" s="477" t="s">
        <v>41</v>
      </c>
      <c r="D9" s="4" t="s">
        <v>42</v>
      </c>
      <c r="E9" s="323" t="s">
        <v>40</v>
      </c>
      <c r="F9" s="158">
        <f>SUM(O9,I9,R9,U9,L9,X9,AA9)</f>
        <v>84.820000000000007</v>
      </c>
      <c r="G9" s="14"/>
      <c r="H9" s="4"/>
      <c r="I9" s="134">
        <f t="shared" si="0"/>
        <v>0</v>
      </c>
      <c r="J9" s="459"/>
      <c r="K9" s="418"/>
      <c r="L9" s="134">
        <f t="shared" si="1"/>
        <v>0</v>
      </c>
      <c r="M9" s="165">
        <v>20</v>
      </c>
      <c r="N9" s="135">
        <v>12.98</v>
      </c>
      <c r="O9" s="134">
        <f t="shared" si="2"/>
        <v>32.980000000000004</v>
      </c>
      <c r="P9" s="165"/>
      <c r="Q9" s="135"/>
      <c r="R9" s="134"/>
      <c r="S9" s="161"/>
      <c r="T9" s="136"/>
      <c r="U9" s="134"/>
      <c r="V9" s="161"/>
      <c r="W9" s="136"/>
      <c r="X9" s="134"/>
      <c r="Y9" s="161">
        <v>22.5</v>
      </c>
      <c r="Z9" s="136">
        <v>3.42</v>
      </c>
      <c r="AA9" s="163">
        <f>SUM(Y9:Z9)*2</f>
        <v>51.84</v>
      </c>
    </row>
    <row r="10" spans="1:27" ht="28.8" x14ac:dyDescent="0.3">
      <c r="A10" s="474" t="s">
        <v>90</v>
      </c>
      <c r="B10" s="474" t="s">
        <v>100</v>
      </c>
      <c r="C10" s="474" t="s">
        <v>101</v>
      </c>
      <c r="D10" s="321" t="s">
        <v>102</v>
      </c>
      <c r="E10" s="324" t="s">
        <v>85</v>
      </c>
      <c r="F10" s="158">
        <f>SUM(O10,I10,R10,U10,L10,X10)</f>
        <v>84.710000000000008</v>
      </c>
      <c r="G10" s="320"/>
      <c r="H10" s="67"/>
      <c r="I10" s="134">
        <f t="shared" si="0"/>
        <v>0</v>
      </c>
      <c r="J10" s="459">
        <v>15.75</v>
      </c>
      <c r="K10" s="418">
        <v>12.32</v>
      </c>
      <c r="L10" s="134">
        <f t="shared" si="1"/>
        <v>28.07</v>
      </c>
      <c r="M10" s="117">
        <v>18.190000000000001</v>
      </c>
      <c r="N10" s="110">
        <v>13.2</v>
      </c>
      <c r="O10" s="134">
        <f t="shared" si="2"/>
        <v>31.39</v>
      </c>
      <c r="P10" s="132">
        <v>18.25</v>
      </c>
      <c r="Q10" s="92">
        <v>7</v>
      </c>
      <c r="R10" s="42">
        <f>SUM(P10:Q10)</f>
        <v>25.25</v>
      </c>
      <c r="S10" s="132"/>
      <c r="T10" s="92"/>
      <c r="U10" s="42"/>
      <c r="V10" s="132"/>
      <c r="W10" s="92"/>
      <c r="X10" s="42"/>
      <c r="Y10" s="132">
        <v>0</v>
      </c>
      <c r="Z10" s="92">
        <v>0</v>
      </c>
      <c r="AA10" s="42">
        <v>0</v>
      </c>
    </row>
    <row r="11" spans="1:27" x14ac:dyDescent="0.3">
      <c r="A11" s="474" t="s">
        <v>43</v>
      </c>
      <c r="B11" s="474" t="s">
        <v>172</v>
      </c>
      <c r="C11" s="474" t="s">
        <v>173</v>
      </c>
      <c r="D11" s="321" t="s">
        <v>174</v>
      </c>
      <c r="E11" s="322" t="s">
        <v>32</v>
      </c>
      <c r="F11" s="158">
        <f>SUM(O11,I11,R11,U11,L11,X11)</f>
        <v>26.39</v>
      </c>
      <c r="G11" s="320"/>
      <c r="H11" s="67"/>
      <c r="I11" s="134">
        <f t="shared" si="0"/>
        <v>0</v>
      </c>
      <c r="J11" s="459">
        <v>0</v>
      </c>
      <c r="K11" s="418">
        <v>0</v>
      </c>
      <c r="L11" s="134">
        <f t="shared" si="1"/>
        <v>0</v>
      </c>
      <c r="M11" s="117"/>
      <c r="N11" s="110"/>
      <c r="O11" s="164">
        <f t="shared" si="2"/>
        <v>0</v>
      </c>
      <c r="P11" s="132"/>
      <c r="Q11" s="92"/>
      <c r="R11" s="42"/>
      <c r="S11" s="132">
        <v>13.63</v>
      </c>
      <c r="T11" s="92">
        <v>12.76</v>
      </c>
      <c r="U11" s="42">
        <f>SUM(S11:T11)</f>
        <v>26.39</v>
      </c>
      <c r="V11" s="132"/>
      <c r="W11" s="92"/>
      <c r="X11" s="42"/>
      <c r="Y11" s="132"/>
      <c r="Z11" s="92"/>
      <c r="AA11" s="42"/>
    </row>
    <row r="12" spans="1:27" x14ac:dyDescent="0.3">
      <c r="A12" s="93" t="s">
        <v>140</v>
      </c>
      <c r="B12" s="91" t="s">
        <v>61</v>
      </c>
      <c r="C12" s="91" t="s">
        <v>193</v>
      </c>
      <c r="D12" s="91" t="s">
        <v>194</v>
      </c>
      <c r="E12" s="94" t="s">
        <v>143</v>
      </c>
      <c r="F12" s="158">
        <f>SUM(O12,I12,R12,U12,L12,X12)</f>
        <v>25.689999999999998</v>
      </c>
      <c r="G12" s="69"/>
      <c r="H12" s="67"/>
      <c r="I12" s="134">
        <f t="shared" si="0"/>
        <v>0</v>
      </c>
      <c r="J12" s="459"/>
      <c r="K12" s="418"/>
      <c r="L12" s="134">
        <f t="shared" si="1"/>
        <v>0</v>
      </c>
      <c r="M12" s="117"/>
      <c r="N12" s="110"/>
      <c r="O12" s="164">
        <f t="shared" si="2"/>
        <v>0</v>
      </c>
      <c r="P12" s="132"/>
      <c r="Q12" s="92"/>
      <c r="R12" s="42"/>
      <c r="S12" s="132"/>
      <c r="T12" s="92"/>
      <c r="U12" s="42"/>
      <c r="V12" s="132">
        <v>18.13</v>
      </c>
      <c r="W12" s="92">
        <v>7.56</v>
      </c>
      <c r="X12" s="42">
        <f>SUM(V12:W12)</f>
        <v>25.689999999999998</v>
      </c>
      <c r="Y12" s="132"/>
      <c r="Z12" s="92"/>
      <c r="AA12" s="42"/>
    </row>
    <row r="13" spans="1:27" ht="17.25" customHeight="1" x14ac:dyDescent="0.3">
      <c r="A13" s="475" t="s">
        <v>95</v>
      </c>
      <c r="B13" s="474" t="s">
        <v>103</v>
      </c>
      <c r="C13" s="474" t="s">
        <v>104</v>
      </c>
      <c r="D13" s="321" t="s">
        <v>105</v>
      </c>
      <c r="E13" s="324" t="s">
        <v>99</v>
      </c>
      <c r="F13" s="158">
        <f>SUM(O13,I13,R13,U13,L13,X13)</f>
        <v>21.61</v>
      </c>
      <c r="G13" s="69"/>
      <c r="H13" s="67"/>
      <c r="I13" s="134">
        <f t="shared" si="0"/>
        <v>0</v>
      </c>
      <c r="J13" s="459">
        <v>0</v>
      </c>
      <c r="K13" s="418">
        <v>0</v>
      </c>
      <c r="L13" s="134">
        <f t="shared" si="1"/>
        <v>0</v>
      </c>
      <c r="M13" s="117">
        <v>18.25</v>
      </c>
      <c r="N13" s="110">
        <v>3.36</v>
      </c>
      <c r="O13" s="164">
        <f t="shared" si="2"/>
        <v>21.61</v>
      </c>
      <c r="P13" s="132"/>
      <c r="Q13" s="92"/>
      <c r="R13" s="42"/>
      <c r="S13" s="117">
        <v>0</v>
      </c>
      <c r="T13" s="110">
        <v>0</v>
      </c>
      <c r="U13" s="42">
        <v>0</v>
      </c>
      <c r="V13" s="117"/>
      <c r="W13" s="110"/>
      <c r="X13" s="42"/>
      <c r="Y13" s="117"/>
      <c r="Z13" s="110"/>
      <c r="AA13" s="42"/>
    </row>
    <row r="14" spans="1:27" ht="17.25" customHeight="1" x14ac:dyDescent="0.3">
      <c r="A14" s="93" t="s">
        <v>140</v>
      </c>
      <c r="B14" s="364" t="s">
        <v>195</v>
      </c>
      <c r="C14" s="364" t="s">
        <v>193</v>
      </c>
      <c r="D14" s="364" t="s">
        <v>194</v>
      </c>
      <c r="E14" s="365" t="s">
        <v>143</v>
      </c>
      <c r="F14" s="158">
        <f>SUM(O14,I14,R14,U14,L14,X14)</f>
        <v>20.5</v>
      </c>
      <c r="G14" s="97"/>
      <c r="H14" s="98"/>
      <c r="I14" s="449"/>
      <c r="J14" s="459"/>
      <c r="K14" s="418"/>
      <c r="L14" s="134">
        <f t="shared" si="1"/>
        <v>0</v>
      </c>
      <c r="M14" s="416"/>
      <c r="N14" s="366"/>
      <c r="O14" s="367"/>
      <c r="P14" s="368"/>
      <c r="Q14" s="369"/>
      <c r="R14" s="370"/>
      <c r="S14" s="368"/>
      <c r="T14" s="369"/>
      <c r="U14" s="370"/>
      <c r="V14" s="368">
        <v>17.38</v>
      </c>
      <c r="W14" s="369">
        <v>3.12</v>
      </c>
      <c r="X14" s="370">
        <f>SUM(V14:W14)</f>
        <v>20.5</v>
      </c>
      <c r="Y14" s="368"/>
      <c r="Z14" s="369"/>
      <c r="AA14" s="370"/>
    </row>
    <row r="15" spans="1:27" ht="15" thickBot="1" x14ac:dyDescent="0.35">
      <c r="A15" s="93" t="s">
        <v>140</v>
      </c>
      <c r="B15" s="96" t="s">
        <v>196</v>
      </c>
      <c r="C15" s="96" t="s">
        <v>197</v>
      </c>
      <c r="D15" s="96" t="s">
        <v>198</v>
      </c>
      <c r="E15" s="167" t="s">
        <v>143</v>
      </c>
      <c r="F15" s="453">
        <f>SUM(O15,I15,R15,U15,L15,X15)</f>
        <v>7.7</v>
      </c>
      <c r="G15" s="70"/>
      <c r="H15" s="68"/>
      <c r="I15" s="458">
        <f>SUM(G15:H15)</f>
        <v>0</v>
      </c>
      <c r="J15" s="460"/>
      <c r="K15" s="457"/>
      <c r="L15" s="458">
        <f t="shared" si="1"/>
        <v>0</v>
      </c>
      <c r="M15" s="417"/>
      <c r="N15" s="173"/>
      <c r="O15" s="168">
        <f>SUM(M15:N15)</f>
        <v>0</v>
      </c>
      <c r="P15" s="169"/>
      <c r="Q15" s="170"/>
      <c r="R15" s="171"/>
      <c r="S15" s="169"/>
      <c r="T15" s="170"/>
      <c r="U15" s="171"/>
      <c r="V15" s="169">
        <v>0</v>
      </c>
      <c r="W15" s="170">
        <v>7.7</v>
      </c>
      <c r="X15" s="171">
        <v>7.7</v>
      </c>
      <c r="Y15" s="169"/>
      <c r="Z15" s="170"/>
      <c r="AA15" s="171"/>
    </row>
    <row r="16" spans="1:27" x14ac:dyDescent="0.3">
      <c r="Y16" s="208"/>
    </row>
    <row r="18" ht="17.399999999999999" customHeight="1" x14ac:dyDescent="0.3"/>
  </sheetData>
  <autoFilter ref="B6:S15" xr:uid="{00000000-0009-0000-0000-000000000000}">
    <sortState xmlns:xlrd2="http://schemas.microsoft.com/office/spreadsheetml/2017/richdata2" ref="B7:S15">
      <sortCondition descending="1" ref="S6:S15"/>
    </sortState>
  </autoFilter>
  <sortState xmlns:xlrd2="http://schemas.microsoft.com/office/spreadsheetml/2017/richdata2" ref="A7:AB15">
    <sortCondition descending="1" ref="AB15"/>
  </sortState>
  <mergeCells count="10">
    <mergeCell ref="Y5:AA5"/>
    <mergeCell ref="V5:X5"/>
    <mergeCell ref="J5:L5"/>
    <mergeCell ref="A1:S1"/>
    <mergeCell ref="A2:S2"/>
    <mergeCell ref="G5:I5"/>
    <mergeCell ref="M5:O5"/>
    <mergeCell ref="A3:S3"/>
    <mergeCell ref="S5:U5"/>
    <mergeCell ref="P5:R5"/>
  </mergeCells>
  <printOptions horizontalCentered="1"/>
  <pageMargins left="3.937007874015748E-2" right="3.937007874015748E-2" top="1.5716666666666668" bottom="0.74803149606299213" header="0.11811023622047245" footer="0.31496062992125984"/>
  <pageSetup paperSize="8" scale="51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3"/>
  <sheetViews>
    <sheetView zoomScaleNormal="100" workbookViewId="0">
      <selection activeCell="C7" sqref="C7"/>
    </sheetView>
  </sheetViews>
  <sheetFormatPr defaultRowHeight="14.4" x14ac:dyDescent="0.3"/>
  <cols>
    <col min="1" max="1" width="13.88671875" bestFit="1" customWidth="1"/>
    <col min="2" max="2" width="15.44140625" bestFit="1" customWidth="1"/>
    <col min="3" max="3" width="11.6640625" customWidth="1"/>
    <col min="4" max="4" width="20.88671875" customWidth="1"/>
    <col min="5" max="5" width="18.5546875" customWidth="1"/>
    <col min="6" max="14" width="7" customWidth="1"/>
    <col min="15" max="15" width="7.6640625" customWidth="1"/>
    <col min="16" max="16" width="7.109375" customWidth="1"/>
    <col min="17" max="20" width="7" customWidth="1"/>
    <col min="21" max="21" width="8.109375" bestFit="1" customWidth="1"/>
  </cols>
  <sheetData>
    <row r="1" spans="1:22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  <c r="T1" s="763"/>
      <c r="U1" s="763"/>
      <c r="V1" s="38"/>
    </row>
    <row r="2" spans="1:22" ht="28.8" x14ac:dyDescent="0.55000000000000004">
      <c r="A2" s="764" t="s">
        <v>17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4"/>
      <c r="T2" s="764"/>
      <c r="U2" s="764"/>
      <c r="V2" s="39"/>
    </row>
    <row r="3" spans="1:22" ht="28.8" x14ac:dyDescent="0.55000000000000004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3"/>
      <c r="R3" s="803"/>
      <c r="S3" s="107"/>
      <c r="T3" s="107"/>
      <c r="U3" s="107"/>
      <c r="V3" s="39"/>
    </row>
    <row r="4" spans="1:22" ht="15" thickBot="1" x14ac:dyDescent="0.35"/>
    <row r="5" spans="1:22" ht="27.75" customHeight="1" thickBot="1" x14ac:dyDescent="0.35">
      <c r="A5" s="1"/>
      <c r="B5" s="1"/>
      <c r="C5" s="1"/>
      <c r="D5" s="1"/>
      <c r="E5" s="1"/>
      <c r="F5" s="772" t="s">
        <v>68</v>
      </c>
      <c r="G5" s="773"/>
      <c r="H5" s="774"/>
      <c r="I5" s="772" t="s">
        <v>146</v>
      </c>
      <c r="J5" s="773"/>
      <c r="K5" s="774"/>
      <c r="L5" s="788" t="s">
        <v>184</v>
      </c>
      <c r="M5" s="789"/>
      <c r="N5" s="790"/>
      <c r="O5" s="772"/>
      <c r="P5" s="773"/>
      <c r="Q5" s="774"/>
      <c r="R5" s="772"/>
      <c r="S5" s="773"/>
      <c r="T5" s="774"/>
      <c r="U5" s="2" t="s">
        <v>0</v>
      </c>
    </row>
    <row r="6" spans="1:22" ht="15" thickBot="1" x14ac:dyDescent="0.35">
      <c r="A6" s="24" t="s">
        <v>1</v>
      </c>
      <c r="B6" s="25" t="s">
        <v>2</v>
      </c>
      <c r="C6" s="25" t="s">
        <v>3</v>
      </c>
      <c r="D6" s="25" t="s">
        <v>4</v>
      </c>
      <c r="E6" s="19" t="s">
        <v>5</v>
      </c>
      <c r="F6" s="43"/>
      <c r="G6" s="44"/>
      <c r="H6" s="45" t="s">
        <v>6</v>
      </c>
      <c r="I6" s="43"/>
      <c r="J6" s="44"/>
      <c r="K6" s="45" t="s">
        <v>6</v>
      </c>
      <c r="L6" s="108"/>
      <c r="M6" s="109"/>
      <c r="N6" s="81" t="s">
        <v>6</v>
      </c>
      <c r="O6" s="43"/>
      <c r="P6" s="44"/>
      <c r="Q6" s="45" t="s">
        <v>6</v>
      </c>
      <c r="R6" s="43"/>
      <c r="S6" s="44"/>
      <c r="T6" s="45" t="s">
        <v>6</v>
      </c>
      <c r="U6" s="3"/>
    </row>
    <row r="7" spans="1:22" x14ac:dyDescent="0.3">
      <c r="A7" s="33" t="s">
        <v>31</v>
      </c>
      <c r="B7" s="8" t="s">
        <v>74</v>
      </c>
      <c r="C7" s="8" t="s">
        <v>30</v>
      </c>
      <c r="D7" s="8" t="s">
        <v>38</v>
      </c>
      <c r="E7" s="34" t="s">
        <v>32</v>
      </c>
      <c r="F7" s="69">
        <v>0</v>
      </c>
      <c r="G7" s="67">
        <v>0</v>
      </c>
      <c r="H7" s="75">
        <f>F7+G7</f>
        <v>0</v>
      </c>
      <c r="I7" s="7"/>
      <c r="J7" s="4"/>
      <c r="K7" s="6">
        <f>I7+J7</f>
        <v>0</v>
      </c>
      <c r="L7" s="71"/>
      <c r="M7" s="72"/>
      <c r="N7" s="86"/>
      <c r="O7" s="7"/>
      <c r="P7" s="4"/>
      <c r="Q7" s="6">
        <f>O7+P7</f>
        <v>0</v>
      </c>
      <c r="R7" s="7"/>
      <c r="S7" s="4"/>
      <c r="T7" s="6"/>
      <c r="U7" s="106">
        <f>H7+T7</f>
        <v>0</v>
      </c>
    </row>
    <row r="8" spans="1:22" x14ac:dyDescent="0.3">
      <c r="A8" s="33" t="s">
        <v>140</v>
      </c>
      <c r="B8" s="8" t="s">
        <v>148</v>
      </c>
      <c r="C8" s="8" t="s">
        <v>149</v>
      </c>
      <c r="D8" s="8" t="s">
        <v>150</v>
      </c>
      <c r="E8" s="34" t="s">
        <v>143</v>
      </c>
      <c r="F8" s="69"/>
      <c r="G8" s="67"/>
      <c r="H8" s="75">
        <f t="shared" ref="H8" si="0">F8+G8</f>
        <v>0</v>
      </c>
      <c r="I8" s="7">
        <v>19</v>
      </c>
      <c r="J8" s="4">
        <v>0</v>
      </c>
      <c r="K8" s="6">
        <f>I8+J8</f>
        <v>19</v>
      </c>
      <c r="L8" s="73">
        <v>21.25</v>
      </c>
      <c r="M8" s="74">
        <v>3.54</v>
      </c>
      <c r="N8" s="87">
        <f>SUM(L8:M8)</f>
        <v>24.79</v>
      </c>
      <c r="O8" s="7"/>
      <c r="P8" s="4"/>
      <c r="Q8" s="6">
        <f>O8+P8</f>
        <v>0</v>
      </c>
      <c r="R8" s="7"/>
      <c r="S8" s="4"/>
      <c r="T8" s="6"/>
      <c r="U8" s="106">
        <f>K8+Q8+N8</f>
        <v>43.79</v>
      </c>
    </row>
    <row r="9" spans="1:22" x14ac:dyDescent="0.3">
      <c r="A9" s="33"/>
      <c r="B9" s="8"/>
      <c r="C9" s="8"/>
      <c r="D9" s="8"/>
      <c r="E9" s="34"/>
      <c r="F9" s="69"/>
      <c r="G9" s="67"/>
      <c r="H9" s="75"/>
      <c r="I9" s="7"/>
      <c r="J9" s="4"/>
      <c r="K9" s="6"/>
      <c r="L9" s="73"/>
      <c r="M9" s="74"/>
      <c r="N9" s="87"/>
      <c r="O9" s="7"/>
      <c r="P9" s="4"/>
      <c r="Q9" s="6"/>
      <c r="R9" s="7"/>
      <c r="S9" s="4"/>
      <c r="T9" s="6"/>
      <c r="U9" s="106"/>
    </row>
    <row r="10" spans="1:22" x14ac:dyDescent="0.3">
      <c r="A10" s="33"/>
      <c r="B10" s="8"/>
      <c r="C10" s="8"/>
      <c r="D10" s="8"/>
      <c r="E10" s="34"/>
      <c r="F10" s="69"/>
      <c r="G10" s="67"/>
      <c r="H10" s="75"/>
      <c r="I10" s="7"/>
      <c r="J10" s="4"/>
      <c r="K10" s="6"/>
      <c r="L10" s="73"/>
      <c r="M10" s="74"/>
      <c r="N10" s="87"/>
      <c r="O10" s="7"/>
      <c r="P10" s="4"/>
      <c r="Q10" s="6"/>
      <c r="R10" s="7"/>
      <c r="S10" s="4"/>
      <c r="T10" s="6"/>
      <c r="U10" s="106"/>
    </row>
    <row r="11" spans="1:22" x14ac:dyDescent="0.3">
      <c r="A11" s="33"/>
      <c r="B11" s="8"/>
      <c r="C11" s="8"/>
      <c r="D11" s="8"/>
      <c r="E11" s="34"/>
      <c r="F11" s="69"/>
      <c r="G11" s="67"/>
      <c r="H11" s="75"/>
      <c r="I11" s="7"/>
      <c r="J11" s="4"/>
      <c r="K11" s="6"/>
      <c r="L11" s="73"/>
      <c r="M11" s="74"/>
      <c r="N11" s="75"/>
      <c r="O11" s="7"/>
      <c r="P11" s="4"/>
      <c r="Q11" s="6"/>
      <c r="R11" s="7"/>
      <c r="S11" s="4"/>
      <c r="T11" s="6"/>
      <c r="U11" s="106"/>
    </row>
    <row r="12" spans="1:22" x14ac:dyDescent="0.3">
      <c r="A12" s="33"/>
      <c r="B12" s="8"/>
      <c r="C12" s="8"/>
      <c r="D12" s="8"/>
      <c r="E12" s="34"/>
      <c r="F12" s="69"/>
      <c r="G12" s="67"/>
      <c r="H12" s="75"/>
      <c r="I12" s="7"/>
      <c r="J12" s="4"/>
      <c r="K12" s="6"/>
      <c r="L12" s="73"/>
      <c r="M12" s="74"/>
      <c r="N12" s="87"/>
      <c r="O12" s="7"/>
      <c r="P12" s="4"/>
      <c r="Q12" s="6"/>
      <c r="R12" s="7"/>
      <c r="S12" s="4"/>
      <c r="T12" s="6"/>
      <c r="U12" s="106"/>
    </row>
    <row r="13" spans="1:22" x14ac:dyDescent="0.3">
      <c r="A13" s="33"/>
      <c r="B13" s="8"/>
      <c r="C13" s="8"/>
      <c r="D13" s="8"/>
      <c r="E13" s="34"/>
      <c r="F13" s="69"/>
      <c r="G13" s="67"/>
      <c r="H13" s="75"/>
      <c r="I13" s="7"/>
      <c r="J13" s="4"/>
      <c r="K13" s="6"/>
      <c r="L13" s="73"/>
      <c r="M13" s="74"/>
      <c r="N13" s="87"/>
      <c r="O13" s="7"/>
      <c r="P13" s="4"/>
      <c r="Q13" s="6"/>
      <c r="R13" s="7"/>
      <c r="S13" s="4"/>
      <c r="T13" s="6"/>
      <c r="U13" s="106"/>
    </row>
    <row r="14" spans="1:22" x14ac:dyDescent="0.3">
      <c r="A14" s="33"/>
      <c r="B14" s="8"/>
      <c r="C14" s="8"/>
      <c r="D14" s="8"/>
      <c r="E14" s="34"/>
      <c r="F14" s="69"/>
      <c r="G14" s="67"/>
      <c r="H14" s="75"/>
      <c r="I14" s="7"/>
      <c r="J14" s="4"/>
      <c r="K14" s="6"/>
      <c r="L14" s="73"/>
      <c r="M14" s="74"/>
      <c r="N14" s="87"/>
      <c r="O14" s="7"/>
      <c r="P14" s="4"/>
      <c r="Q14" s="6"/>
      <c r="R14" s="7"/>
      <c r="S14" s="4"/>
      <c r="T14" s="6"/>
      <c r="U14" s="106"/>
    </row>
    <row r="15" spans="1:22" x14ac:dyDescent="0.3">
      <c r="A15" s="33"/>
      <c r="B15" s="8"/>
      <c r="C15" s="8"/>
      <c r="D15" s="8"/>
      <c r="E15" s="34"/>
      <c r="F15" s="97"/>
      <c r="G15" s="98"/>
      <c r="H15" s="75"/>
      <c r="I15" s="99"/>
      <c r="J15" s="100"/>
      <c r="K15" s="101"/>
      <c r="L15" s="73"/>
      <c r="M15" s="74"/>
      <c r="N15" s="87"/>
      <c r="O15" s="99"/>
      <c r="P15" s="100"/>
      <c r="Q15" s="101"/>
      <c r="R15" s="99"/>
      <c r="S15" s="100"/>
      <c r="T15" s="101"/>
      <c r="U15" s="106"/>
    </row>
    <row r="16" spans="1:22" ht="15" thickBot="1" x14ac:dyDescent="0.35">
      <c r="A16" s="35"/>
      <c r="B16" s="36"/>
      <c r="C16" s="36"/>
      <c r="D16" s="36"/>
      <c r="E16" s="37"/>
      <c r="F16" s="70"/>
      <c r="G16" s="68"/>
      <c r="H16" s="75"/>
      <c r="I16" s="12"/>
      <c r="J16" s="10"/>
      <c r="K16" s="11"/>
      <c r="L16" s="88"/>
      <c r="M16" s="89"/>
      <c r="N16" s="90"/>
      <c r="O16" s="12"/>
      <c r="P16" s="10"/>
      <c r="Q16" s="11"/>
      <c r="R16" s="12"/>
      <c r="S16" s="10"/>
      <c r="T16" s="11"/>
      <c r="U16" s="106"/>
    </row>
    <row r="17" spans="1:21" hidden="1" x14ac:dyDescent="0.3">
      <c r="A17" s="22"/>
      <c r="B17" s="22"/>
      <c r="C17" s="22"/>
      <c r="D17" s="22"/>
      <c r="E17" s="23"/>
      <c r="F17" s="15"/>
      <c r="G17" s="16"/>
      <c r="H17" s="17"/>
      <c r="I17" s="15"/>
      <c r="J17" s="16"/>
      <c r="K17" s="17"/>
      <c r="L17" s="83"/>
      <c r="M17" s="83"/>
      <c r="N17" s="83"/>
      <c r="O17" s="15"/>
      <c r="P17" s="16"/>
      <c r="Q17" s="17"/>
      <c r="R17" s="15"/>
      <c r="S17" s="16"/>
      <c r="T17" s="17"/>
      <c r="U17" s="106"/>
    </row>
    <row r="18" spans="1:21" hidden="1" x14ac:dyDescent="0.3">
      <c r="A18" s="8"/>
      <c r="B18" s="8"/>
      <c r="C18" s="8"/>
      <c r="D18" s="8"/>
      <c r="E18" s="9"/>
      <c r="F18" s="7"/>
      <c r="G18" s="4"/>
      <c r="H18" s="6"/>
      <c r="I18" s="7"/>
      <c r="J18" s="4"/>
      <c r="K18" s="6"/>
      <c r="L18" s="84"/>
      <c r="M18" s="84"/>
      <c r="N18" s="84"/>
      <c r="O18" s="7"/>
      <c r="P18" s="4"/>
      <c r="Q18" s="6"/>
      <c r="R18" s="7"/>
      <c r="S18" s="4"/>
      <c r="T18" s="6"/>
      <c r="U18" s="106"/>
    </row>
    <row r="19" spans="1:21" hidden="1" x14ac:dyDescent="0.3">
      <c r="A19" s="8"/>
      <c r="B19" s="8"/>
      <c r="C19" s="8"/>
      <c r="D19" s="8"/>
      <c r="E19" s="9"/>
      <c r="F19" s="7"/>
      <c r="G19" s="4"/>
      <c r="H19" s="6"/>
      <c r="I19" s="7"/>
      <c r="J19" s="4"/>
      <c r="K19" s="6"/>
      <c r="L19" s="84"/>
      <c r="M19" s="84"/>
      <c r="N19" s="84"/>
      <c r="O19" s="7"/>
      <c r="P19" s="4"/>
      <c r="Q19" s="6"/>
      <c r="R19" s="7"/>
      <c r="S19" s="4"/>
      <c r="T19" s="6"/>
      <c r="U19" s="106"/>
    </row>
    <row r="20" spans="1:21" hidden="1" x14ac:dyDescent="0.3">
      <c r="A20" s="8"/>
      <c r="B20" s="8"/>
      <c r="C20" s="8"/>
      <c r="D20" s="8"/>
      <c r="E20" s="9"/>
      <c r="F20" s="7"/>
      <c r="G20" s="4"/>
      <c r="H20" s="6"/>
      <c r="I20" s="7"/>
      <c r="J20" s="4"/>
      <c r="K20" s="6"/>
      <c r="L20" s="84"/>
      <c r="M20" s="84"/>
      <c r="N20" s="84"/>
      <c r="O20" s="7"/>
      <c r="P20" s="4"/>
      <c r="Q20" s="6"/>
      <c r="R20" s="7"/>
      <c r="S20" s="4"/>
      <c r="T20" s="6"/>
      <c r="U20" s="106"/>
    </row>
    <row r="21" spans="1:21" hidden="1" x14ac:dyDescent="0.3">
      <c r="A21" s="8"/>
      <c r="B21" s="8"/>
      <c r="C21" s="8"/>
      <c r="D21" s="8"/>
      <c r="E21" s="9"/>
      <c r="F21" s="7"/>
      <c r="G21" s="4"/>
      <c r="H21" s="6"/>
      <c r="I21" s="7"/>
      <c r="J21" s="4"/>
      <c r="K21" s="6"/>
      <c r="L21" s="84"/>
      <c r="M21" s="84"/>
      <c r="N21" s="84"/>
      <c r="O21" s="7"/>
      <c r="P21" s="4"/>
      <c r="Q21" s="6"/>
      <c r="R21" s="7"/>
      <c r="S21" s="4"/>
      <c r="T21" s="6"/>
      <c r="U21" s="106"/>
    </row>
    <row r="22" spans="1:21" hidden="1" x14ac:dyDescent="0.3">
      <c r="A22" s="8"/>
      <c r="B22" s="8"/>
      <c r="C22" s="8"/>
      <c r="D22" s="8"/>
      <c r="E22" s="9"/>
      <c r="F22" s="7"/>
      <c r="G22" s="4"/>
      <c r="H22" s="6"/>
      <c r="I22" s="7"/>
      <c r="J22" s="4"/>
      <c r="K22" s="6"/>
      <c r="L22" s="84"/>
      <c r="M22" s="84"/>
      <c r="N22" s="84"/>
      <c r="O22" s="7"/>
      <c r="P22" s="4"/>
      <c r="Q22" s="6"/>
      <c r="R22" s="7"/>
      <c r="S22" s="4"/>
      <c r="T22" s="6"/>
      <c r="U22" s="106"/>
    </row>
    <row r="23" spans="1:21" hidden="1" x14ac:dyDescent="0.3">
      <c r="A23" s="8"/>
      <c r="B23" s="8"/>
      <c r="C23" s="8"/>
      <c r="D23" s="8"/>
      <c r="E23" s="9"/>
      <c r="F23" s="7"/>
      <c r="G23" s="4"/>
      <c r="H23" s="6"/>
      <c r="I23" s="7"/>
      <c r="J23" s="4"/>
      <c r="K23" s="6"/>
      <c r="L23" s="84"/>
      <c r="M23" s="84"/>
      <c r="N23" s="84"/>
      <c r="O23" s="7"/>
      <c r="P23" s="4"/>
      <c r="Q23" s="6"/>
      <c r="R23" s="7"/>
      <c r="S23" s="4"/>
      <c r="T23" s="6"/>
      <c r="U23" s="106"/>
    </row>
    <row r="24" spans="1:21" hidden="1" x14ac:dyDescent="0.3">
      <c r="A24" s="8"/>
      <c r="B24" s="8"/>
      <c r="C24" s="8"/>
      <c r="D24" s="8"/>
      <c r="E24" s="9"/>
      <c r="F24" s="7"/>
      <c r="G24" s="4"/>
      <c r="H24" s="6"/>
      <c r="I24" s="7"/>
      <c r="J24" s="4"/>
      <c r="K24" s="6"/>
      <c r="L24" s="84"/>
      <c r="M24" s="84"/>
      <c r="N24" s="84"/>
      <c r="O24" s="7"/>
      <c r="P24" s="4"/>
      <c r="Q24" s="6"/>
      <c r="R24" s="7"/>
      <c r="S24" s="4"/>
      <c r="T24" s="6"/>
      <c r="U24" s="106"/>
    </row>
    <row r="25" spans="1:21" hidden="1" x14ac:dyDescent="0.3">
      <c r="A25" s="8"/>
      <c r="B25" s="8"/>
      <c r="C25" s="8"/>
      <c r="D25" s="8"/>
      <c r="E25" s="9"/>
      <c r="F25" s="7"/>
      <c r="G25" s="4"/>
      <c r="H25" s="6"/>
      <c r="I25" s="7"/>
      <c r="J25" s="4"/>
      <c r="K25" s="6"/>
      <c r="L25" s="84"/>
      <c r="M25" s="84"/>
      <c r="N25" s="84"/>
      <c r="O25" s="7"/>
      <c r="P25" s="4"/>
      <c r="Q25" s="6"/>
      <c r="R25" s="7"/>
      <c r="S25" s="4"/>
      <c r="T25" s="6"/>
      <c r="U25" s="106"/>
    </row>
    <row r="26" spans="1:21" hidden="1" x14ac:dyDescent="0.3">
      <c r="A26" s="8"/>
      <c r="B26" s="8"/>
      <c r="C26" s="8"/>
      <c r="D26" s="8"/>
      <c r="E26" s="9"/>
      <c r="F26" s="7"/>
      <c r="G26" s="4"/>
      <c r="H26" s="6"/>
      <c r="I26" s="7"/>
      <c r="J26" s="4"/>
      <c r="K26" s="6"/>
      <c r="L26" s="84"/>
      <c r="M26" s="84"/>
      <c r="N26" s="84"/>
      <c r="O26" s="7"/>
      <c r="P26" s="4"/>
      <c r="Q26" s="6"/>
      <c r="R26" s="7"/>
      <c r="S26" s="4"/>
      <c r="T26" s="6"/>
      <c r="U26" s="106"/>
    </row>
    <row r="27" spans="1:21" hidden="1" x14ac:dyDescent="0.3">
      <c r="A27" s="8"/>
      <c r="B27" s="8"/>
      <c r="C27" s="8"/>
      <c r="D27" s="8"/>
      <c r="E27" s="9"/>
      <c r="F27" s="7"/>
      <c r="G27" s="4"/>
      <c r="H27" s="6"/>
      <c r="I27" s="7"/>
      <c r="J27" s="4"/>
      <c r="K27" s="6"/>
      <c r="L27" s="84"/>
      <c r="M27" s="84"/>
      <c r="N27" s="84"/>
      <c r="O27" s="7"/>
      <c r="P27" s="4"/>
      <c r="Q27" s="6"/>
      <c r="R27" s="7"/>
      <c r="S27" s="4"/>
      <c r="T27" s="6"/>
      <c r="U27" s="106"/>
    </row>
    <row r="28" spans="1:21" hidden="1" x14ac:dyDescent="0.3">
      <c r="A28" s="8"/>
      <c r="B28" s="8"/>
      <c r="C28" s="8"/>
      <c r="D28" s="8"/>
      <c r="E28" s="9"/>
      <c r="F28" s="7"/>
      <c r="G28" s="4"/>
      <c r="H28" s="6"/>
      <c r="I28" s="7"/>
      <c r="J28" s="4"/>
      <c r="K28" s="6"/>
      <c r="L28" s="84"/>
      <c r="M28" s="84"/>
      <c r="N28" s="84"/>
      <c r="O28" s="7"/>
      <c r="P28" s="4"/>
      <c r="Q28" s="6"/>
      <c r="R28" s="7"/>
      <c r="S28" s="4"/>
      <c r="T28" s="6"/>
      <c r="U28" s="106"/>
    </row>
    <row r="29" spans="1:21" hidden="1" x14ac:dyDescent="0.3">
      <c r="A29" s="8"/>
      <c r="B29" s="8"/>
      <c r="C29" s="8"/>
      <c r="D29" s="8"/>
      <c r="E29" s="9"/>
      <c r="F29" s="7"/>
      <c r="G29" s="4"/>
      <c r="H29" s="6"/>
      <c r="I29" s="7"/>
      <c r="J29" s="4"/>
      <c r="K29" s="6"/>
      <c r="L29" s="84"/>
      <c r="M29" s="84"/>
      <c r="N29" s="84"/>
      <c r="O29" s="7"/>
      <c r="P29" s="4"/>
      <c r="Q29" s="6"/>
      <c r="R29" s="7"/>
      <c r="S29" s="4"/>
      <c r="T29" s="6"/>
      <c r="U29" s="106"/>
    </row>
    <row r="30" spans="1:21" hidden="1" x14ac:dyDescent="0.3">
      <c r="A30" s="8"/>
      <c r="B30" s="8"/>
      <c r="C30" s="8"/>
      <c r="D30" s="8"/>
      <c r="E30" s="9"/>
      <c r="F30" s="7"/>
      <c r="G30" s="4"/>
      <c r="H30" s="6"/>
      <c r="I30" s="7"/>
      <c r="J30" s="4"/>
      <c r="K30" s="6"/>
      <c r="L30" s="84"/>
      <c r="M30" s="84"/>
      <c r="N30" s="84"/>
      <c r="O30" s="7"/>
      <c r="P30" s="4"/>
      <c r="Q30" s="6"/>
      <c r="R30" s="7"/>
      <c r="S30" s="4"/>
      <c r="T30" s="6"/>
      <c r="U30" s="106"/>
    </row>
    <row r="31" spans="1:21" hidden="1" x14ac:dyDescent="0.3">
      <c r="A31" s="8"/>
      <c r="B31" s="8"/>
      <c r="C31" s="8"/>
      <c r="D31" s="8"/>
      <c r="E31" s="9"/>
      <c r="F31" s="7"/>
      <c r="G31" s="4"/>
      <c r="H31" s="6"/>
      <c r="I31" s="7"/>
      <c r="J31" s="4"/>
      <c r="K31" s="6"/>
      <c r="L31" s="84"/>
      <c r="M31" s="84"/>
      <c r="N31" s="84"/>
      <c r="O31" s="7"/>
      <c r="P31" s="4"/>
      <c r="Q31" s="6"/>
      <c r="R31" s="7"/>
      <c r="S31" s="4"/>
      <c r="T31" s="6"/>
      <c r="U31" s="106"/>
    </row>
    <row r="32" spans="1:21" hidden="1" x14ac:dyDescent="0.3">
      <c r="A32" s="8"/>
      <c r="B32" s="8"/>
      <c r="C32" s="8"/>
      <c r="D32" s="8"/>
      <c r="E32" s="9"/>
      <c r="F32" s="7"/>
      <c r="G32" s="4"/>
      <c r="H32" s="6"/>
      <c r="I32" s="7"/>
      <c r="J32" s="4"/>
      <c r="K32" s="6"/>
      <c r="L32" s="84"/>
      <c r="M32" s="84"/>
      <c r="N32" s="84"/>
      <c r="O32" s="7"/>
      <c r="P32" s="4"/>
      <c r="Q32" s="6"/>
      <c r="R32" s="7"/>
      <c r="S32" s="4"/>
      <c r="T32" s="6"/>
      <c r="U32" s="106"/>
    </row>
    <row r="33" spans="1:21" ht="15" hidden="1" thickBot="1" x14ac:dyDescent="0.35">
      <c r="A33" s="8"/>
      <c r="B33" s="8"/>
      <c r="C33" s="8"/>
      <c r="D33" s="8"/>
      <c r="E33" s="9"/>
      <c r="F33" s="7"/>
      <c r="G33" s="10"/>
      <c r="H33" s="11"/>
      <c r="I33" s="12"/>
      <c r="J33" s="10"/>
      <c r="K33" s="11"/>
      <c r="L33" s="85"/>
      <c r="M33" s="85"/>
      <c r="N33" s="85"/>
      <c r="O33" s="12"/>
      <c r="P33" s="10"/>
      <c r="Q33" s="11"/>
      <c r="R33" s="12"/>
      <c r="S33" s="10"/>
      <c r="T33" s="11"/>
      <c r="U33" s="106"/>
    </row>
  </sheetData>
  <autoFilter ref="A6:U6" xr:uid="{00000000-0009-0000-0000-000009000000}">
    <sortState xmlns:xlrd2="http://schemas.microsoft.com/office/spreadsheetml/2017/richdata2" ref="A7:U16">
      <sortCondition descending="1" ref="U6"/>
    </sortState>
  </autoFilter>
  <mergeCells count="8">
    <mergeCell ref="F5:H5"/>
    <mergeCell ref="I5:K5"/>
    <mergeCell ref="O5:Q5"/>
    <mergeCell ref="R5:T5"/>
    <mergeCell ref="A1:U1"/>
    <mergeCell ref="A2:U2"/>
    <mergeCell ref="L5:N5"/>
    <mergeCell ref="A3:R3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15"/>
  <sheetViews>
    <sheetView zoomScaleNormal="100" workbookViewId="0">
      <selection activeCell="E20" sqref="E20"/>
    </sheetView>
  </sheetViews>
  <sheetFormatPr defaultRowHeight="14.4" x14ac:dyDescent="0.3"/>
  <cols>
    <col min="1" max="1" width="14.88671875" customWidth="1"/>
    <col min="2" max="2" width="12.44140625" bestFit="1" customWidth="1"/>
    <col min="3" max="3" width="12.6640625" customWidth="1"/>
    <col min="4" max="4" width="22.109375" customWidth="1"/>
    <col min="5" max="5" width="20.6640625" bestFit="1" customWidth="1"/>
    <col min="6" max="6" width="20.6640625" customWidth="1"/>
    <col min="7" max="7" width="6.33203125" customWidth="1"/>
    <col min="8" max="8" width="6.5546875" customWidth="1"/>
    <col min="9" max="9" width="6.44140625" customWidth="1"/>
    <col min="10" max="10" width="7" customWidth="1"/>
    <col min="11" max="11" width="5.6640625" customWidth="1"/>
    <col min="12" max="15" width="6.109375" customWidth="1"/>
    <col min="16" max="18" width="7" customWidth="1"/>
    <col min="19" max="19" width="8.109375" bestFit="1" customWidth="1"/>
    <col min="20" max="20" width="6.6640625" customWidth="1"/>
    <col min="21" max="21" width="6.109375" customWidth="1"/>
    <col min="22" max="22" width="5.5546875" customWidth="1"/>
    <col min="23" max="23" width="6.109375" customWidth="1"/>
    <col min="24" max="24" width="6.88671875" customWidth="1"/>
    <col min="25" max="25" width="7.6640625" customWidth="1"/>
    <col min="26" max="26" width="7.88671875" customWidth="1"/>
    <col min="27" max="27" width="6.5546875" customWidth="1"/>
    <col min="29" max="29" width="7.5546875" customWidth="1"/>
    <col min="30" max="30" width="7.44140625" customWidth="1"/>
  </cols>
  <sheetData>
    <row r="1" spans="1:33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</row>
    <row r="2" spans="1:33" ht="28.8" x14ac:dyDescent="0.55000000000000004">
      <c r="A2" s="764" t="s">
        <v>18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4"/>
    </row>
    <row r="3" spans="1:33" ht="28.8" x14ac:dyDescent="0.55000000000000004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3"/>
      <c r="R3" s="803"/>
      <c r="S3" s="107"/>
    </row>
    <row r="4" spans="1:33" ht="15" thickBot="1" x14ac:dyDescent="0.35"/>
    <row r="5" spans="1:33" ht="34.5" customHeight="1" thickBot="1" x14ac:dyDescent="0.35">
      <c r="A5" s="1"/>
      <c r="B5" s="1"/>
      <c r="C5" s="1"/>
      <c r="D5" s="1"/>
      <c r="E5" s="1"/>
      <c r="F5" s="197" t="s">
        <v>0</v>
      </c>
      <c r="G5" s="816" t="s">
        <v>68</v>
      </c>
      <c r="H5" s="758"/>
      <c r="I5" s="759"/>
      <c r="J5" s="768" t="s">
        <v>207</v>
      </c>
      <c r="K5" s="769"/>
      <c r="L5" s="770"/>
      <c r="M5" s="816" t="s">
        <v>93</v>
      </c>
      <c r="N5" s="758"/>
      <c r="O5" s="759"/>
      <c r="P5" s="794" t="s">
        <v>146</v>
      </c>
      <c r="Q5" s="795"/>
      <c r="R5" s="796"/>
      <c r="S5" s="794" t="s">
        <v>157</v>
      </c>
      <c r="T5" s="795"/>
      <c r="U5" s="796"/>
      <c r="V5" s="794" t="s">
        <v>184</v>
      </c>
      <c r="W5" s="795"/>
      <c r="X5" s="796"/>
      <c r="Y5" s="820" t="s">
        <v>219</v>
      </c>
      <c r="Z5" s="823"/>
      <c r="AA5" s="824"/>
      <c r="AB5" s="820" t="s">
        <v>228</v>
      </c>
      <c r="AC5" s="823"/>
      <c r="AD5" s="824"/>
      <c r="AE5" s="820" t="s">
        <v>246</v>
      </c>
      <c r="AF5" s="823"/>
      <c r="AG5" s="824"/>
    </row>
    <row r="6" spans="1:33" ht="15" thickBot="1" x14ac:dyDescent="0.35">
      <c r="A6" s="27" t="s">
        <v>1</v>
      </c>
      <c r="B6" s="28" t="s">
        <v>2</v>
      </c>
      <c r="C6" s="28" t="s">
        <v>3</v>
      </c>
      <c r="D6" s="28" t="s">
        <v>33</v>
      </c>
      <c r="E6" s="150" t="s">
        <v>5</v>
      </c>
      <c r="F6" s="32"/>
      <c r="G6" s="175"/>
      <c r="H6" s="152"/>
      <c r="I6" s="153" t="s">
        <v>6</v>
      </c>
      <c r="J6" s="412"/>
      <c r="K6" s="412"/>
      <c r="L6" s="412" t="s">
        <v>6</v>
      </c>
      <c r="M6" s="151"/>
      <c r="N6" s="152"/>
      <c r="O6" s="153" t="s">
        <v>6</v>
      </c>
      <c r="P6" s="156"/>
      <c r="Q6" s="156"/>
      <c r="R6" s="156" t="s">
        <v>6</v>
      </c>
      <c r="S6" s="190"/>
      <c r="T6" s="156"/>
      <c r="U6" s="162" t="s">
        <v>6</v>
      </c>
      <c r="V6" s="156"/>
      <c r="W6" s="156"/>
      <c r="X6" s="156" t="s">
        <v>6</v>
      </c>
      <c r="Y6" s="190"/>
      <c r="Z6" s="156"/>
      <c r="AA6" s="162" t="s">
        <v>6</v>
      </c>
      <c r="AB6" s="190"/>
      <c r="AC6" s="156"/>
      <c r="AD6" s="162" t="s">
        <v>6</v>
      </c>
      <c r="AE6" s="190"/>
      <c r="AF6" s="156"/>
      <c r="AG6" s="162" t="s">
        <v>6</v>
      </c>
    </row>
    <row r="7" spans="1:33" s="310" customFormat="1" ht="15" thickBot="1" x14ac:dyDescent="0.35">
      <c r="A7" s="486" t="s">
        <v>31</v>
      </c>
      <c r="B7" s="487" t="s">
        <v>15</v>
      </c>
      <c r="C7" s="487" t="s">
        <v>70</v>
      </c>
      <c r="D7" s="487" t="s">
        <v>71</v>
      </c>
      <c r="E7" s="649" t="s">
        <v>32</v>
      </c>
      <c r="F7" s="599">
        <f t="shared" ref="F7:F15" si="0">SUM(I7,L7,O7,U7,X7,AA7,AG7,AD7)</f>
        <v>196.25</v>
      </c>
      <c r="G7" s="650">
        <v>14.31</v>
      </c>
      <c r="H7" s="651">
        <v>1</v>
      </c>
      <c r="I7" s="574">
        <f>SUM(G7:H7)</f>
        <v>15.31</v>
      </c>
      <c r="J7" s="585">
        <v>12.1</v>
      </c>
      <c r="K7" s="540">
        <v>17.25</v>
      </c>
      <c r="L7" s="541">
        <f>SUM(J7:K7)</f>
        <v>29.35</v>
      </c>
      <c r="M7" s="652">
        <v>13.25</v>
      </c>
      <c r="N7" s="653">
        <v>8.26</v>
      </c>
      <c r="O7" s="654">
        <f>SUM(M7:N7)</f>
        <v>21.509999999999998</v>
      </c>
      <c r="P7" s="655"/>
      <c r="Q7" s="617"/>
      <c r="R7" s="656"/>
      <c r="S7" s="657">
        <v>14.63</v>
      </c>
      <c r="T7" s="491">
        <v>7.2</v>
      </c>
      <c r="U7" s="549">
        <f>SUM(S7:T7)</f>
        <v>21.830000000000002</v>
      </c>
      <c r="V7" s="658">
        <v>14.63</v>
      </c>
      <c r="W7" s="658">
        <v>7.2</v>
      </c>
      <c r="X7" s="654">
        <f>SUM(V7:W7)</f>
        <v>21.830000000000002</v>
      </c>
      <c r="Y7" s="657">
        <v>14.75</v>
      </c>
      <c r="Z7" s="491">
        <v>0</v>
      </c>
      <c r="AA7" s="549">
        <f>SUM(Y7:Z7)</f>
        <v>14.75</v>
      </c>
      <c r="AB7" s="659">
        <v>14.75</v>
      </c>
      <c r="AC7" s="491">
        <v>0</v>
      </c>
      <c r="AD7" s="549">
        <f>SUM(AB7:AC7)</f>
        <v>14.75</v>
      </c>
      <c r="AE7" s="659">
        <v>20.059999999999999</v>
      </c>
      <c r="AF7" s="491">
        <v>8.4</v>
      </c>
      <c r="AG7" s="549">
        <f t="shared" ref="AG7:AG15" si="1">SUM(AE7:AF7)*2</f>
        <v>56.92</v>
      </c>
    </row>
    <row r="8" spans="1:33" ht="15" thickBot="1" x14ac:dyDescent="0.35">
      <c r="A8" s="635" t="s">
        <v>136</v>
      </c>
      <c r="B8" s="637" t="s">
        <v>185</v>
      </c>
      <c r="C8" s="637" t="s">
        <v>186</v>
      </c>
      <c r="D8" s="16" t="s">
        <v>187</v>
      </c>
      <c r="E8" s="166" t="s">
        <v>188</v>
      </c>
      <c r="F8" s="137">
        <f t="shared" si="0"/>
        <v>57.5</v>
      </c>
      <c r="G8" s="14"/>
      <c r="H8" s="14"/>
      <c r="I8" s="553"/>
      <c r="J8" s="14"/>
      <c r="K8" s="4"/>
      <c r="L8" s="143"/>
      <c r="M8" s="30"/>
      <c r="N8" s="16"/>
      <c r="O8" s="641"/>
      <c r="P8" s="105"/>
      <c r="Q8" s="103"/>
      <c r="R8" s="644"/>
      <c r="S8" s="14"/>
      <c r="T8" s="4"/>
      <c r="U8" s="143"/>
      <c r="V8" s="556">
        <v>21</v>
      </c>
      <c r="W8" s="556">
        <v>0</v>
      </c>
      <c r="X8" s="202">
        <f>SUM(V8:W8)</f>
        <v>21</v>
      </c>
      <c r="Y8" s="14"/>
      <c r="Z8" s="4"/>
      <c r="AA8" s="143"/>
      <c r="AB8" s="4"/>
      <c r="AC8" s="4"/>
      <c r="AD8" s="143"/>
      <c r="AE8" s="4">
        <v>18.25</v>
      </c>
      <c r="AF8" s="4"/>
      <c r="AG8" s="251">
        <f t="shared" si="1"/>
        <v>36.5</v>
      </c>
    </row>
    <row r="9" spans="1:33" x14ac:dyDescent="0.3">
      <c r="A9" s="635" t="s">
        <v>158</v>
      </c>
      <c r="B9" s="552" t="s">
        <v>62</v>
      </c>
      <c r="C9" s="552" t="s">
        <v>159</v>
      </c>
      <c r="D9" s="16" t="s">
        <v>160</v>
      </c>
      <c r="E9" s="143" t="s">
        <v>161</v>
      </c>
      <c r="F9" s="137">
        <f t="shared" si="0"/>
        <v>38</v>
      </c>
      <c r="G9" s="30"/>
      <c r="H9" s="16"/>
      <c r="I9" s="553"/>
      <c r="J9" s="14"/>
      <c r="K9" s="4"/>
      <c r="L9" s="143"/>
      <c r="M9" s="30"/>
      <c r="N9" s="16"/>
      <c r="O9" s="560"/>
      <c r="P9" s="99"/>
      <c r="Q9" s="100"/>
      <c r="R9" s="645"/>
      <c r="S9" s="14">
        <v>19</v>
      </c>
      <c r="T9" s="4">
        <v>0</v>
      </c>
      <c r="U9" s="202">
        <f>SUM(S9:T9)</f>
        <v>19</v>
      </c>
      <c r="V9" s="556">
        <v>19</v>
      </c>
      <c r="W9" s="556">
        <v>0</v>
      </c>
      <c r="X9" s="202">
        <f>SUM(V9:W9)</f>
        <v>19</v>
      </c>
      <c r="Y9" s="14"/>
      <c r="Z9" s="4"/>
      <c r="AA9" s="143"/>
      <c r="AB9" s="4"/>
      <c r="AC9" s="4"/>
      <c r="AD9" s="143"/>
      <c r="AE9" s="4"/>
      <c r="AF9" s="4"/>
      <c r="AG9" s="251">
        <f t="shared" si="1"/>
        <v>0</v>
      </c>
    </row>
    <row r="10" spans="1:33" x14ac:dyDescent="0.3">
      <c r="A10" s="339" t="s">
        <v>109</v>
      </c>
      <c r="B10" s="139" t="s">
        <v>61</v>
      </c>
      <c r="C10" s="139" t="s">
        <v>134</v>
      </c>
      <c r="D10" s="139" t="s">
        <v>135</v>
      </c>
      <c r="E10" s="340" t="s">
        <v>113</v>
      </c>
      <c r="F10" s="137">
        <f t="shared" si="0"/>
        <v>27.2</v>
      </c>
      <c r="G10" s="128"/>
      <c r="H10" s="79"/>
      <c r="I10" s="464"/>
      <c r="J10" s="132"/>
      <c r="K10" s="92"/>
      <c r="L10" s="42"/>
      <c r="M10" s="30">
        <v>14</v>
      </c>
      <c r="N10" s="16">
        <v>13.2</v>
      </c>
      <c r="O10" s="101">
        <f>SUM(M10:N10)</f>
        <v>27.2</v>
      </c>
      <c r="P10" s="493"/>
      <c r="Q10" s="243"/>
      <c r="R10" s="463"/>
      <c r="S10" s="142"/>
      <c r="T10" s="5"/>
      <c r="U10" s="6"/>
      <c r="V10" s="442"/>
      <c r="W10" s="442"/>
      <c r="X10" s="6"/>
      <c r="Y10" s="142"/>
      <c r="Z10" s="5"/>
      <c r="AA10" s="6"/>
      <c r="AB10" s="5"/>
      <c r="AC10" s="5"/>
      <c r="AD10" s="6"/>
      <c r="AE10" s="5"/>
      <c r="AF10" s="5"/>
      <c r="AG10" s="251">
        <f t="shared" si="1"/>
        <v>0</v>
      </c>
    </row>
    <row r="11" spans="1:33" x14ac:dyDescent="0.3">
      <c r="A11" s="4" t="s">
        <v>223</v>
      </c>
      <c r="B11" s="4" t="s">
        <v>224</v>
      </c>
      <c r="C11" s="4" t="s">
        <v>225</v>
      </c>
      <c r="D11" s="4" t="s">
        <v>226</v>
      </c>
      <c r="E11" s="143" t="s">
        <v>227</v>
      </c>
      <c r="F11" s="137">
        <f t="shared" si="0"/>
        <v>20.25</v>
      </c>
      <c r="G11" s="14"/>
      <c r="H11" s="4"/>
      <c r="I11" s="143"/>
      <c r="J11" s="14"/>
      <c r="K11" s="4"/>
      <c r="L11" s="143"/>
      <c r="M11" s="14"/>
      <c r="N11" s="4"/>
      <c r="O11" s="143"/>
      <c r="P11" s="7"/>
      <c r="Q11" s="4"/>
      <c r="R11" s="239"/>
      <c r="S11" s="14"/>
      <c r="T11" s="4"/>
      <c r="U11" s="143"/>
      <c r="V11" s="14"/>
      <c r="W11" s="4"/>
      <c r="X11" s="202"/>
      <c r="Y11" s="14"/>
      <c r="Z11" s="4"/>
      <c r="AA11" s="143"/>
      <c r="AB11" s="14">
        <v>20.25</v>
      </c>
      <c r="AC11" s="4">
        <v>0</v>
      </c>
      <c r="AD11" s="648">
        <v>20.25</v>
      </c>
      <c r="AE11" s="14"/>
      <c r="AF11" s="4"/>
      <c r="AG11" s="251">
        <f t="shared" si="1"/>
        <v>0</v>
      </c>
    </row>
    <row r="12" spans="1:33" x14ac:dyDescent="0.3">
      <c r="A12" s="343" t="s">
        <v>136</v>
      </c>
      <c r="B12" s="343" t="s">
        <v>137</v>
      </c>
      <c r="C12" s="343" t="s">
        <v>138</v>
      </c>
      <c r="D12" s="343" t="s">
        <v>139</v>
      </c>
      <c r="E12" s="342" t="s">
        <v>188</v>
      </c>
      <c r="F12" s="137">
        <f t="shared" si="0"/>
        <v>19</v>
      </c>
      <c r="G12" s="320"/>
      <c r="H12" s="67"/>
      <c r="I12" s="42"/>
      <c r="J12" s="132"/>
      <c r="K12" s="92"/>
      <c r="L12" s="42"/>
      <c r="M12" s="14">
        <v>19</v>
      </c>
      <c r="N12" s="4">
        <v>0</v>
      </c>
      <c r="O12" s="6">
        <f>SUM(M12:N12)</f>
        <v>19</v>
      </c>
      <c r="P12" s="472"/>
      <c r="Q12" s="18"/>
      <c r="R12" s="102"/>
      <c r="S12" s="133"/>
      <c r="T12" s="18"/>
      <c r="U12" s="6"/>
      <c r="V12" s="133"/>
      <c r="W12" s="18"/>
      <c r="X12" s="6"/>
      <c r="Y12" s="133"/>
      <c r="Z12" s="18"/>
      <c r="AA12" s="6"/>
      <c r="AB12" s="133"/>
      <c r="AC12" s="18"/>
      <c r="AD12" s="18"/>
      <c r="AE12" s="133"/>
      <c r="AF12" s="18"/>
      <c r="AG12" s="251">
        <f t="shared" si="1"/>
        <v>0</v>
      </c>
    </row>
    <row r="13" spans="1:33" x14ac:dyDescent="0.3">
      <c r="A13" s="634" t="s">
        <v>31</v>
      </c>
      <c r="B13" s="634" t="s">
        <v>44</v>
      </c>
      <c r="C13" s="634" t="s">
        <v>237</v>
      </c>
      <c r="D13" s="343" t="s">
        <v>73</v>
      </c>
      <c r="E13" s="638" t="s">
        <v>32</v>
      </c>
      <c r="F13" s="137">
        <f t="shared" si="0"/>
        <v>11.75</v>
      </c>
      <c r="G13" s="14">
        <v>0</v>
      </c>
      <c r="H13" s="4">
        <v>0</v>
      </c>
      <c r="I13" s="42">
        <v>0</v>
      </c>
      <c r="J13" s="132">
        <v>0</v>
      </c>
      <c r="K13" s="92">
        <v>11.75</v>
      </c>
      <c r="L13" s="134">
        <f>SUM(J13:K13)</f>
        <v>11.75</v>
      </c>
      <c r="M13" s="320">
        <v>0</v>
      </c>
      <c r="N13" s="67">
        <v>0</v>
      </c>
      <c r="O13" s="6">
        <v>0</v>
      </c>
      <c r="P13" s="133"/>
      <c r="Q13" s="18"/>
      <c r="R13" s="6"/>
      <c r="S13" s="142"/>
      <c r="T13" s="5"/>
      <c r="U13" s="6"/>
      <c r="V13" s="133"/>
      <c r="W13" s="18"/>
      <c r="X13" s="6"/>
      <c r="Y13" s="142"/>
      <c r="Z13" s="5"/>
      <c r="AA13" s="6"/>
      <c r="AB13" s="142"/>
      <c r="AC13" s="5"/>
      <c r="AD13" s="18"/>
      <c r="AE13" s="142"/>
      <c r="AF13" s="5"/>
      <c r="AG13" s="251">
        <f t="shared" si="1"/>
        <v>0</v>
      </c>
    </row>
    <row r="14" spans="1:33" x14ac:dyDescent="0.3">
      <c r="A14" s="4" t="s">
        <v>94</v>
      </c>
      <c r="B14" s="4" t="s">
        <v>47</v>
      </c>
      <c r="C14" s="4" t="s">
        <v>48</v>
      </c>
      <c r="D14" s="4" t="s">
        <v>49</v>
      </c>
      <c r="E14" s="143" t="s">
        <v>147</v>
      </c>
      <c r="F14" s="137">
        <f t="shared" si="0"/>
        <v>11.44</v>
      </c>
      <c r="G14" s="14"/>
      <c r="H14" s="4"/>
      <c r="I14" s="143"/>
      <c r="J14" s="14">
        <v>11.44</v>
      </c>
      <c r="K14" s="4">
        <v>0</v>
      </c>
      <c r="L14" s="143">
        <f>SUM(J14:K14)</f>
        <v>11.44</v>
      </c>
      <c r="M14" s="14"/>
      <c r="N14" s="4"/>
      <c r="O14" s="143"/>
      <c r="P14" s="14">
        <v>0</v>
      </c>
      <c r="Q14" s="4">
        <v>0</v>
      </c>
      <c r="R14" s="143">
        <v>0</v>
      </c>
      <c r="S14" s="14"/>
      <c r="T14" s="4"/>
      <c r="U14" s="143"/>
      <c r="V14" s="14"/>
      <c r="W14" s="4"/>
      <c r="X14" s="143"/>
      <c r="Y14" s="14"/>
      <c r="Z14" s="4"/>
      <c r="AA14" s="143"/>
      <c r="AB14" s="14"/>
      <c r="AC14" s="4"/>
      <c r="AD14" s="4"/>
      <c r="AE14" s="14"/>
      <c r="AF14" s="4"/>
      <c r="AG14" s="251">
        <f t="shared" si="1"/>
        <v>0</v>
      </c>
    </row>
    <row r="15" spans="1:33" ht="15" thickBot="1" x14ac:dyDescent="0.35">
      <c r="A15" s="636" t="s">
        <v>31</v>
      </c>
      <c r="B15" s="343" t="s">
        <v>19</v>
      </c>
      <c r="C15" s="343" t="s">
        <v>30</v>
      </c>
      <c r="D15" s="343" t="s">
        <v>38</v>
      </c>
      <c r="E15" s="639" t="s">
        <v>32</v>
      </c>
      <c r="F15" s="137">
        <f t="shared" si="0"/>
        <v>0</v>
      </c>
      <c r="G15" s="640"/>
      <c r="H15" s="68"/>
      <c r="I15" s="171"/>
      <c r="J15" s="169"/>
      <c r="K15" s="170"/>
      <c r="L15" s="171"/>
      <c r="M15" s="26">
        <v>0</v>
      </c>
      <c r="N15" s="10">
        <v>0</v>
      </c>
      <c r="O15" s="11">
        <v>0</v>
      </c>
      <c r="P15" s="642"/>
      <c r="Q15" s="643"/>
      <c r="R15" s="11"/>
      <c r="S15" s="646"/>
      <c r="T15" s="374"/>
      <c r="U15" s="11"/>
      <c r="V15" s="642"/>
      <c r="W15" s="643"/>
      <c r="X15" s="11"/>
      <c r="Y15" s="646"/>
      <c r="Z15" s="374"/>
      <c r="AA15" s="11"/>
      <c r="AB15" s="646"/>
      <c r="AC15" s="374"/>
      <c r="AD15" s="647"/>
      <c r="AE15" s="646"/>
      <c r="AF15" s="374"/>
      <c r="AG15" s="251">
        <f t="shared" si="1"/>
        <v>0</v>
      </c>
    </row>
  </sheetData>
  <autoFilter ref="A6:S6" xr:uid="{00000000-0009-0000-0000-00000A000000}">
    <sortState xmlns:xlrd2="http://schemas.microsoft.com/office/spreadsheetml/2017/richdata2" ref="A7:S55">
      <sortCondition descending="1" ref="S6"/>
    </sortState>
  </autoFilter>
  <sortState xmlns:xlrd2="http://schemas.microsoft.com/office/spreadsheetml/2017/richdata2" ref="A7:AH15">
    <sortCondition descending="1" ref="AH15"/>
  </sortState>
  <mergeCells count="12">
    <mergeCell ref="A1:S1"/>
    <mergeCell ref="A2:S2"/>
    <mergeCell ref="G5:I5"/>
    <mergeCell ref="M5:O5"/>
    <mergeCell ref="A3:R3"/>
    <mergeCell ref="S5:U5"/>
    <mergeCell ref="P5:R5"/>
    <mergeCell ref="AE5:AG5"/>
    <mergeCell ref="AB5:AD5"/>
    <mergeCell ref="V5:X5"/>
    <mergeCell ref="J5:L5"/>
    <mergeCell ref="Y5:AA5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8"/>
  <sheetViews>
    <sheetView zoomScaleNormal="100" workbookViewId="0">
      <selection activeCell="A3" sqref="A3:L3"/>
    </sheetView>
  </sheetViews>
  <sheetFormatPr defaultRowHeight="14.4" x14ac:dyDescent="0.3"/>
  <cols>
    <col min="1" max="1" width="25.33203125" customWidth="1"/>
    <col min="2" max="2" width="13" bestFit="1" customWidth="1"/>
    <col min="3" max="3" width="12.33203125" customWidth="1"/>
    <col min="4" max="4" width="27.109375" bestFit="1" customWidth="1"/>
    <col min="5" max="5" width="18.5546875" customWidth="1"/>
    <col min="6" max="7" width="7" customWidth="1"/>
    <col min="8" max="8" width="5.44140625" customWidth="1"/>
    <col min="9" max="9" width="7.6640625" customWidth="1"/>
    <col min="10" max="10" width="7.109375" customWidth="1"/>
    <col min="11" max="11" width="7" customWidth="1"/>
    <col min="12" max="12" width="8.109375" bestFit="1" customWidth="1"/>
  </cols>
  <sheetData>
    <row r="1" spans="1:13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38"/>
    </row>
    <row r="2" spans="1:13" ht="28.8" x14ac:dyDescent="0.55000000000000004">
      <c r="A2" s="764" t="s">
        <v>20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39"/>
    </row>
    <row r="3" spans="1:13" ht="28.8" x14ac:dyDescent="0.55000000000000004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39"/>
    </row>
    <row r="4" spans="1:13" ht="15" thickBot="1" x14ac:dyDescent="0.35"/>
    <row r="5" spans="1:13" ht="35.25" customHeight="1" thickBot="1" x14ac:dyDescent="0.35">
      <c r="A5" s="1"/>
      <c r="B5" s="1"/>
      <c r="C5" s="1"/>
      <c r="D5" s="1"/>
      <c r="E5" s="1"/>
      <c r="F5" s="825"/>
      <c r="G5" s="826"/>
      <c r="H5" s="827"/>
      <c r="I5" s="825"/>
      <c r="J5" s="826"/>
      <c r="K5" s="827"/>
      <c r="L5" s="146" t="s">
        <v>0</v>
      </c>
    </row>
    <row r="6" spans="1:13" x14ac:dyDescent="0.3">
      <c r="A6" s="24" t="s">
        <v>1</v>
      </c>
      <c r="B6" s="25" t="s">
        <v>2</v>
      </c>
      <c r="C6" s="25" t="s">
        <v>3</v>
      </c>
      <c r="D6" s="25" t="s">
        <v>33</v>
      </c>
      <c r="E6" s="19" t="s">
        <v>5</v>
      </c>
      <c r="F6" s="43"/>
      <c r="G6" s="44"/>
      <c r="H6" s="45" t="s">
        <v>6</v>
      </c>
      <c r="I6" s="43"/>
      <c r="J6" s="44"/>
      <c r="K6" s="45" t="s">
        <v>6</v>
      </c>
      <c r="L6" s="32"/>
    </row>
    <row r="7" spans="1:13" x14ac:dyDescent="0.3">
      <c r="A7" s="8"/>
      <c r="B7" s="8"/>
      <c r="C7" s="8"/>
      <c r="D7" s="8"/>
      <c r="E7" s="34"/>
      <c r="F7" s="14"/>
      <c r="G7" s="4"/>
      <c r="H7" s="6"/>
      <c r="I7" s="7"/>
      <c r="J7" s="4"/>
      <c r="K7" s="6"/>
      <c r="L7" s="3"/>
    </row>
    <row r="8" spans="1:13" ht="15" thickBot="1" x14ac:dyDescent="0.35">
      <c r="A8" s="10"/>
      <c r="B8" s="198"/>
      <c r="C8" s="36"/>
      <c r="D8" s="199"/>
      <c r="E8" s="37"/>
      <c r="F8" s="26"/>
      <c r="G8" s="10"/>
      <c r="H8" s="11"/>
      <c r="I8" s="12"/>
      <c r="J8" s="10"/>
      <c r="K8" s="11"/>
      <c r="L8" s="13"/>
    </row>
  </sheetData>
  <mergeCells count="5">
    <mergeCell ref="A1:L1"/>
    <mergeCell ref="A2:L2"/>
    <mergeCell ref="F5:H5"/>
    <mergeCell ref="I5:K5"/>
    <mergeCell ref="A3:L3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0"/>
  <sheetViews>
    <sheetView zoomScaleNormal="100" workbookViewId="0">
      <selection activeCell="A3" sqref="A3:R3"/>
    </sheetView>
  </sheetViews>
  <sheetFormatPr defaultRowHeight="14.4" x14ac:dyDescent="0.3"/>
  <cols>
    <col min="1" max="1" width="25.33203125" customWidth="1"/>
    <col min="2" max="2" width="10.5546875" bestFit="1" customWidth="1"/>
    <col min="3" max="3" width="11.6640625" customWidth="1"/>
    <col min="4" max="4" width="20.88671875" customWidth="1"/>
    <col min="5" max="5" width="18.5546875" customWidth="1"/>
    <col min="6" max="11" width="7" customWidth="1"/>
    <col min="12" max="12" width="7.6640625" customWidth="1"/>
    <col min="13" max="13" width="7.109375" customWidth="1"/>
    <col min="14" max="17" width="7" customWidth="1"/>
    <col min="18" max="18" width="8.109375" bestFit="1" customWidth="1"/>
  </cols>
  <sheetData>
    <row r="1" spans="1:19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38"/>
    </row>
    <row r="2" spans="1:19" ht="28.8" x14ac:dyDescent="0.55000000000000004">
      <c r="A2" s="764" t="s">
        <v>21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39"/>
    </row>
    <row r="3" spans="1:19" ht="28.8" x14ac:dyDescent="0.55000000000000004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3"/>
      <c r="R3" s="803"/>
      <c r="S3" s="39"/>
    </row>
    <row r="4" spans="1:19" ht="15" thickBot="1" x14ac:dyDescent="0.35"/>
    <row r="5" spans="1:19" ht="27.75" customHeight="1" thickBot="1" x14ac:dyDescent="0.35">
      <c r="A5" s="1"/>
      <c r="B5" s="1"/>
      <c r="C5" s="1"/>
      <c r="D5" s="1"/>
      <c r="E5" s="1"/>
      <c r="F5" s="813"/>
      <c r="G5" s="814"/>
      <c r="H5" s="815"/>
      <c r="I5" s="772"/>
      <c r="J5" s="773"/>
      <c r="K5" s="774"/>
      <c r="L5" s="772"/>
      <c r="M5" s="773"/>
      <c r="N5" s="774"/>
      <c r="O5" s="772"/>
      <c r="P5" s="773"/>
      <c r="Q5" s="774"/>
      <c r="R5" s="56" t="s">
        <v>0</v>
      </c>
    </row>
    <row r="6" spans="1:19" x14ac:dyDescent="0.3">
      <c r="A6" s="24" t="s">
        <v>1</v>
      </c>
      <c r="B6" s="25" t="s">
        <v>2</v>
      </c>
      <c r="C6" s="25" t="s">
        <v>3</v>
      </c>
      <c r="D6" s="25" t="s">
        <v>4</v>
      </c>
      <c r="E6" s="19" t="s">
        <v>5</v>
      </c>
      <c r="F6" s="43"/>
      <c r="G6" s="44"/>
      <c r="H6" s="45" t="s">
        <v>6</v>
      </c>
      <c r="I6" s="43"/>
      <c r="J6" s="44"/>
      <c r="K6" s="45" t="s">
        <v>6</v>
      </c>
      <c r="L6" s="43"/>
      <c r="M6" s="44"/>
      <c r="N6" s="45" t="s">
        <v>6</v>
      </c>
      <c r="O6" s="43"/>
      <c r="P6" s="44"/>
      <c r="Q6" s="45" t="s">
        <v>6</v>
      </c>
      <c r="R6" s="2"/>
    </row>
    <row r="7" spans="1:19" x14ac:dyDescent="0.3">
      <c r="A7" s="47"/>
      <c r="B7" s="46"/>
      <c r="C7" s="46"/>
      <c r="D7" s="46"/>
      <c r="E7" s="48"/>
      <c r="F7" s="121"/>
      <c r="G7" s="119"/>
      <c r="H7" s="75"/>
      <c r="I7" s="7"/>
      <c r="J7" s="4"/>
      <c r="K7" s="6">
        <f>I7+J7</f>
        <v>0</v>
      </c>
      <c r="L7" s="7"/>
      <c r="M7" s="4"/>
      <c r="N7" s="6">
        <f>L7+M7</f>
        <v>0</v>
      </c>
      <c r="O7" s="7"/>
      <c r="P7" s="4"/>
      <c r="Q7" s="6">
        <f>O7+P7</f>
        <v>0</v>
      </c>
      <c r="R7" s="106">
        <f>N7+K7</f>
        <v>0</v>
      </c>
    </row>
    <row r="8" spans="1:19" x14ac:dyDescent="0.3">
      <c r="A8" s="47"/>
      <c r="B8" s="46"/>
      <c r="C8" s="46"/>
      <c r="D8" s="46"/>
      <c r="E8" s="48"/>
      <c r="F8" s="121"/>
      <c r="G8" s="119"/>
      <c r="H8" s="75"/>
      <c r="I8" s="7"/>
      <c r="J8" s="4"/>
      <c r="K8" s="6">
        <f>I8+J8</f>
        <v>0</v>
      </c>
      <c r="L8" s="7"/>
      <c r="M8" s="4"/>
      <c r="N8" s="6">
        <f>L8+M8</f>
        <v>0</v>
      </c>
      <c r="O8" s="7"/>
      <c r="P8" s="4"/>
      <c r="Q8" s="6">
        <f>O8+P8</f>
        <v>0</v>
      </c>
      <c r="R8" s="106">
        <f>N8+H8</f>
        <v>0</v>
      </c>
    </row>
    <row r="9" spans="1:19" x14ac:dyDescent="0.3">
      <c r="A9" s="47"/>
      <c r="B9" s="46"/>
      <c r="C9" s="46"/>
      <c r="D9" s="46"/>
      <c r="E9" s="48"/>
      <c r="F9" s="121"/>
      <c r="G9" s="119"/>
      <c r="H9" s="75"/>
      <c r="I9" s="7"/>
      <c r="J9" s="4"/>
      <c r="K9" s="6">
        <f>I9+J9</f>
        <v>0</v>
      </c>
      <c r="L9" s="7"/>
      <c r="M9" s="4"/>
      <c r="N9" s="6">
        <f>L9+M9</f>
        <v>0</v>
      </c>
      <c r="O9" s="7"/>
      <c r="P9" s="4"/>
      <c r="Q9" s="6">
        <f>O9+P9</f>
        <v>0</v>
      </c>
      <c r="R9" s="106">
        <f>K9+N9</f>
        <v>0</v>
      </c>
    </row>
    <row r="10" spans="1:19" ht="15" thickBot="1" x14ac:dyDescent="0.35">
      <c r="A10" s="49"/>
      <c r="B10" s="50"/>
      <c r="C10" s="50"/>
      <c r="D10" s="50"/>
      <c r="E10" s="51"/>
      <c r="F10" s="120"/>
      <c r="G10" s="122"/>
      <c r="H10" s="76"/>
      <c r="I10" s="12"/>
      <c r="J10" s="10"/>
      <c r="K10" s="11">
        <f>I10+J10</f>
        <v>0</v>
      </c>
      <c r="L10" s="12"/>
      <c r="M10" s="10"/>
      <c r="N10" s="11">
        <f>L10+M10</f>
        <v>0</v>
      </c>
      <c r="O10" s="12"/>
      <c r="P10" s="10"/>
      <c r="Q10" s="11">
        <f>O10+P10</f>
        <v>0</v>
      </c>
      <c r="R10" s="106">
        <f>H10+K10+N10</f>
        <v>0</v>
      </c>
    </row>
    <row r="11" spans="1:19" hidden="1" x14ac:dyDescent="0.3">
      <c r="A11" s="40"/>
      <c r="B11" s="22"/>
      <c r="C11" s="22"/>
      <c r="D11" s="22"/>
      <c r="E11" s="41"/>
      <c r="F11" s="15"/>
      <c r="G11" s="16"/>
      <c r="H11" s="17"/>
      <c r="I11" s="15"/>
      <c r="J11" s="16"/>
      <c r="K11" s="17">
        <f t="shared" ref="K11:K30" si="0">I11+J11</f>
        <v>0</v>
      </c>
      <c r="L11" s="15"/>
      <c r="M11" s="16"/>
      <c r="N11" s="17">
        <f t="shared" ref="N11:N30" si="1">L11+M11</f>
        <v>0</v>
      </c>
      <c r="O11" s="15"/>
      <c r="P11" s="16"/>
      <c r="Q11" s="17">
        <f t="shared" ref="Q11:Q30" si="2">O11+P11</f>
        <v>0</v>
      </c>
      <c r="R11" s="106">
        <f t="shared" ref="R11:R30" si="3">H11+K11+N11</f>
        <v>0</v>
      </c>
    </row>
    <row r="12" spans="1:19" hidden="1" x14ac:dyDescent="0.3">
      <c r="A12" s="33"/>
      <c r="B12" s="8"/>
      <c r="C12" s="8"/>
      <c r="D12" s="8"/>
      <c r="E12" s="34"/>
      <c r="F12" s="7"/>
      <c r="G12" s="4"/>
      <c r="H12" s="6"/>
      <c r="I12" s="7"/>
      <c r="J12" s="4"/>
      <c r="K12" s="6">
        <f t="shared" si="0"/>
        <v>0</v>
      </c>
      <c r="L12" s="7"/>
      <c r="M12" s="4"/>
      <c r="N12" s="6">
        <f t="shared" si="1"/>
        <v>0</v>
      </c>
      <c r="O12" s="7"/>
      <c r="P12" s="4"/>
      <c r="Q12" s="6">
        <f t="shared" si="2"/>
        <v>0</v>
      </c>
      <c r="R12" s="106">
        <f t="shared" si="3"/>
        <v>0</v>
      </c>
    </row>
    <row r="13" spans="1:19" ht="15" hidden="1" thickBot="1" x14ac:dyDescent="0.35">
      <c r="A13" s="35"/>
      <c r="B13" s="36"/>
      <c r="C13" s="36"/>
      <c r="D13" s="36"/>
      <c r="E13" s="37"/>
      <c r="F13" s="12"/>
      <c r="G13" s="10"/>
      <c r="H13" s="11"/>
      <c r="I13" s="12"/>
      <c r="J13" s="10"/>
      <c r="K13" s="11">
        <f t="shared" si="0"/>
        <v>0</v>
      </c>
      <c r="L13" s="12"/>
      <c r="M13" s="10"/>
      <c r="N13" s="11">
        <f t="shared" si="1"/>
        <v>0</v>
      </c>
      <c r="O13" s="12"/>
      <c r="P13" s="10"/>
      <c r="Q13" s="11">
        <f t="shared" si="2"/>
        <v>0</v>
      </c>
      <c r="R13" s="106">
        <f t="shared" si="3"/>
        <v>0</v>
      </c>
    </row>
    <row r="14" spans="1:19" hidden="1" x14ac:dyDescent="0.3">
      <c r="A14" s="22"/>
      <c r="B14" s="22"/>
      <c r="C14" s="22"/>
      <c r="D14" s="22"/>
      <c r="E14" s="23"/>
      <c r="F14" s="15"/>
      <c r="G14" s="16"/>
      <c r="H14" s="17"/>
      <c r="I14" s="15"/>
      <c r="J14" s="16"/>
      <c r="K14" s="17">
        <f t="shared" si="0"/>
        <v>0</v>
      </c>
      <c r="L14" s="15"/>
      <c r="M14" s="16"/>
      <c r="N14" s="17">
        <f t="shared" si="1"/>
        <v>0</v>
      </c>
      <c r="O14" s="15"/>
      <c r="P14" s="16"/>
      <c r="Q14" s="17">
        <f t="shared" si="2"/>
        <v>0</v>
      </c>
      <c r="R14" s="106">
        <f t="shared" si="3"/>
        <v>0</v>
      </c>
    </row>
    <row r="15" spans="1:19" hidden="1" x14ac:dyDescent="0.3">
      <c r="A15" s="8"/>
      <c r="B15" s="8"/>
      <c r="C15" s="8"/>
      <c r="D15" s="8"/>
      <c r="E15" s="9"/>
      <c r="F15" s="7"/>
      <c r="G15" s="4"/>
      <c r="H15" s="6"/>
      <c r="I15" s="7"/>
      <c r="J15" s="4"/>
      <c r="K15" s="6">
        <f t="shared" si="0"/>
        <v>0</v>
      </c>
      <c r="L15" s="7"/>
      <c r="M15" s="4"/>
      <c r="N15" s="6">
        <f t="shared" si="1"/>
        <v>0</v>
      </c>
      <c r="O15" s="7"/>
      <c r="P15" s="4"/>
      <c r="Q15" s="6">
        <f t="shared" si="2"/>
        <v>0</v>
      </c>
      <c r="R15" s="106">
        <f t="shared" si="3"/>
        <v>0</v>
      </c>
    </row>
    <row r="16" spans="1:19" hidden="1" x14ac:dyDescent="0.3">
      <c r="A16" s="8"/>
      <c r="B16" s="8"/>
      <c r="C16" s="8"/>
      <c r="D16" s="8"/>
      <c r="E16" s="9"/>
      <c r="F16" s="7"/>
      <c r="G16" s="4"/>
      <c r="H16" s="6"/>
      <c r="I16" s="7"/>
      <c r="J16" s="4"/>
      <c r="K16" s="6">
        <f t="shared" si="0"/>
        <v>0</v>
      </c>
      <c r="L16" s="7"/>
      <c r="M16" s="4"/>
      <c r="N16" s="6">
        <f t="shared" si="1"/>
        <v>0</v>
      </c>
      <c r="O16" s="7"/>
      <c r="P16" s="4"/>
      <c r="Q16" s="6">
        <f t="shared" si="2"/>
        <v>0</v>
      </c>
      <c r="R16" s="106">
        <f t="shared" si="3"/>
        <v>0</v>
      </c>
    </row>
    <row r="17" spans="1:18" hidden="1" x14ac:dyDescent="0.3">
      <c r="A17" s="8"/>
      <c r="B17" s="8"/>
      <c r="C17" s="8"/>
      <c r="D17" s="8"/>
      <c r="E17" s="9"/>
      <c r="F17" s="7"/>
      <c r="G17" s="4"/>
      <c r="H17" s="6"/>
      <c r="I17" s="7"/>
      <c r="J17" s="4"/>
      <c r="K17" s="6">
        <f t="shared" si="0"/>
        <v>0</v>
      </c>
      <c r="L17" s="7"/>
      <c r="M17" s="4"/>
      <c r="N17" s="6">
        <f t="shared" si="1"/>
        <v>0</v>
      </c>
      <c r="O17" s="7"/>
      <c r="P17" s="4"/>
      <c r="Q17" s="6">
        <f t="shared" si="2"/>
        <v>0</v>
      </c>
      <c r="R17" s="106">
        <f t="shared" si="3"/>
        <v>0</v>
      </c>
    </row>
    <row r="18" spans="1:18" hidden="1" x14ac:dyDescent="0.3">
      <c r="A18" s="8"/>
      <c r="B18" s="8"/>
      <c r="C18" s="8"/>
      <c r="D18" s="8"/>
      <c r="E18" s="9"/>
      <c r="F18" s="7"/>
      <c r="G18" s="4"/>
      <c r="H18" s="6"/>
      <c r="I18" s="7"/>
      <c r="J18" s="4"/>
      <c r="K18" s="6">
        <f t="shared" si="0"/>
        <v>0</v>
      </c>
      <c r="L18" s="7"/>
      <c r="M18" s="4"/>
      <c r="N18" s="6">
        <f t="shared" si="1"/>
        <v>0</v>
      </c>
      <c r="O18" s="7"/>
      <c r="P18" s="4"/>
      <c r="Q18" s="6">
        <f t="shared" si="2"/>
        <v>0</v>
      </c>
      <c r="R18" s="106">
        <f t="shared" si="3"/>
        <v>0</v>
      </c>
    </row>
    <row r="19" spans="1:18" hidden="1" x14ac:dyDescent="0.3">
      <c r="A19" s="8"/>
      <c r="B19" s="8"/>
      <c r="C19" s="8"/>
      <c r="D19" s="8"/>
      <c r="E19" s="9"/>
      <c r="F19" s="7"/>
      <c r="G19" s="4"/>
      <c r="H19" s="6"/>
      <c r="I19" s="7"/>
      <c r="J19" s="4"/>
      <c r="K19" s="6">
        <f t="shared" si="0"/>
        <v>0</v>
      </c>
      <c r="L19" s="7"/>
      <c r="M19" s="4"/>
      <c r="N19" s="6">
        <f t="shared" si="1"/>
        <v>0</v>
      </c>
      <c r="O19" s="7"/>
      <c r="P19" s="4"/>
      <c r="Q19" s="6">
        <f t="shared" si="2"/>
        <v>0</v>
      </c>
      <c r="R19" s="106">
        <f t="shared" si="3"/>
        <v>0</v>
      </c>
    </row>
    <row r="20" spans="1:18" hidden="1" x14ac:dyDescent="0.3">
      <c r="A20" s="8"/>
      <c r="B20" s="8"/>
      <c r="C20" s="8"/>
      <c r="D20" s="8"/>
      <c r="E20" s="9"/>
      <c r="F20" s="7"/>
      <c r="G20" s="4"/>
      <c r="H20" s="6"/>
      <c r="I20" s="7"/>
      <c r="J20" s="4"/>
      <c r="K20" s="6">
        <f t="shared" si="0"/>
        <v>0</v>
      </c>
      <c r="L20" s="7"/>
      <c r="M20" s="4"/>
      <c r="N20" s="6">
        <f t="shared" si="1"/>
        <v>0</v>
      </c>
      <c r="O20" s="7"/>
      <c r="P20" s="4"/>
      <c r="Q20" s="6">
        <f t="shared" si="2"/>
        <v>0</v>
      </c>
      <c r="R20" s="106">
        <f t="shared" si="3"/>
        <v>0</v>
      </c>
    </row>
    <row r="21" spans="1:18" hidden="1" x14ac:dyDescent="0.3">
      <c r="A21" s="8"/>
      <c r="B21" s="8"/>
      <c r="C21" s="8"/>
      <c r="D21" s="8"/>
      <c r="E21" s="9"/>
      <c r="F21" s="7"/>
      <c r="G21" s="4"/>
      <c r="H21" s="6"/>
      <c r="I21" s="7"/>
      <c r="J21" s="4"/>
      <c r="K21" s="6">
        <f t="shared" si="0"/>
        <v>0</v>
      </c>
      <c r="L21" s="7"/>
      <c r="M21" s="4"/>
      <c r="N21" s="6">
        <f t="shared" si="1"/>
        <v>0</v>
      </c>
      <c r="O21" s="7"/>
      <c r="P21" s="4"/>
      <c r="Q21" s="6">
        <f t="shared" si="2"/>
        <v>0</v>
      </c>
      <c r="R21" s="106">
        <f t="shared" si="3"/>
        <v>0</v>
      </c>
    </row>
    <row r="22" spans="1:18" hidden="1" x14ac:dyDescent="0.3">
      <c r="A22" s="8"/>
      <c r="B22" s="8"/>
      <c r="C22" s="8"/>
      <c r="D22" s="8"/>
      <c r="E22" s="9"/>
      <c r="F22" s="7"/>
      <c r="G22" s="4"/>
      <c r="H22" s="6"/>
      <c r="I22" s="7"/>
      <c r="J22" s="4"/>
      <c r="K22" s="6">
        <f t="shared" si="0"/>
        <v>0</v>
      </c>
      <c r="L22" s="7"/>
      <c r="M22" s="4"/>
      <c r="N22" s="6">
        <f t="shared" si="1"/>
        <v>0</v>
      </c>
      <c r="O22" s="7"/>
      <c r="P22" s="4"/>
      <c r="Q22" s="6">
        <f t="shared" si="2"/>
        <v>0</v>
      </c>
      <c r="R22" s="106">
        <f t="shared" si="3"/>
        <v>0</v>
      </c>
    </row>
    <row r="23" spans="1:18" hidden="1" x14ac:dyDescent="0.3">
      <c r="A23" s="8"/>
      <c r="B23" s="8"/>
      <c r="C23" s="8"/>
      <c r="D23" s="8"/>
      <c r="E23" s="9"/>
      <c r="F23" s="7"/>
      <c r="G23" s="4"/>
      <c r="H23" s="6"/>
      <c r="I23" s="7"/>
      <c r="J23" s="4"/>
      <c r="K23" s="6">
        <f t="shared" si="0"/>
        <v>0</v>
      </c>
      <c r="L23" s="7"/>
      <c r="M23" s="4"/>
      <c r="N23" s="6">
        <f t="shared" si="1"/>
        <v>0</v>
      </c>
      <c r="O23" s="7"/>
      <c r="P23" s="4"/>
      <c r="Q23" s="6">
        <f t="shared" si="2"/>
        <v>0</v>
      </c>
      <c r="R23" s="106">
        <f t="shared" si="3"/>
        <v>0</v>
      </c>
    </row>
    <row r="24" spans="1:18" hidden="1" x14ac:dyDescent="0.3">
      <c r="A24" s="8"/>
      <c r="B24" s="8"/>
      <c r="C24" s="8"/>
      <c r="D24" s="8"/>
      <c r="E24" s="9"/>
      <c r="F24" s="7"/>
      <c r="G24" s="4"/>
      <c r="H24" s="6"/>
      <c r="I24" s="7"/>
      <c r="J24" s="4"/>
      <c r="K24" s="6">
        <f t="shared" si="0"/>
        <v>0</v>
      </c>
      <c r="L24" s="7"/>
      <c r="M24" s="4"/>
      <c r="N24" s="6">
        <f t="shared" si="1"/>
        <v>0</v>
      </c>
      <c r="O24" s="7"/>
      <c r="P24" s="4"/>
      <c r="Q24" s="6">
        <f t="shared" si="2"/>
        <v>0</v>
      </c>
      <c r="R24" s="106">
        <f t="shared" si="3"/>
        <v>0</v>
      </c>
    </row>
    <row r="25" spans="1:18" hidden="1" x14ac:dyDescent="0.3">
      <c r="A25" s="8"/>
      <c r="B25" s="8"/>
      <c r="C25" s="8"/>
      <c r="D25" s="8"/>
      <c r="E25" s="9"/>
      <c r="F25" s="7"/>
      <c r="G25" s="4"/>
      <c r="H25" s="6"/>
      <c r="I25" s="7"/>
      <c r="J25" s="4"/>
      <c r="K25" s="6">
        <f t="shared" si="0"/>
        <v>0</v>
      </c>
      <c r="L25" s="7"/>
      <c r="M25" s="4"/>
      <c r="N25" s="6">
        <f t="shared" si="1"/>
        <v>0</v>
      </c>
      <c r="O25" s="7"/>
      <c r="P25" s="4"/>
      <c r="Q25" s="6">
        <f t="shared" si="2"/>
        <v>0</v>
      </c>
      <c r="R25" s="106">
        <f t="shared" si="3"/>
        <v>0</v>
      </c>
    </row>
    <row r="26" spans="1:18" hidden="1" x14ac:dyDescent="0.3">
      <c r="A26" s="8"/>
      <c r="B26" s="8"/>
      <c r="C26" s="8"/>
      <c r="D26" s="8"/>
      <c r="E26" s="9"/>
      <c r="F26" s="7"/>
      <c r="G26" s="4"/>
      <c r="H26" s="6"/>
      <c r="I26" s="7"/>
      <c r="J26" s="4"/>
      <c r="K26" s="6">
        <f t="shared" si="0"/>
        <v>0</v>
      </c>
      <c r="L26" s="7"/>
      <c r="M26" s="4"/>
      <c r="N26" s="6">
        <f t="shared" si="1"/>
        <v>0</v>
      </c>
      <c r="O26" s="7"/>
      <c r="P26" s="4"/>
      <c r="Q26" s="6">
        <f t="shared" si="2"/>
        <v>0</v>
      </c>
      <c r="R26" s="106">
        <f t="shared" si="3"/>
        <v>0</v>
      </c>
    </row>
    <row r="27" spans="1:18" hidden="1" x14ac:dyDescent="0.3">
      <c r="A27" s="8"/>
      <c r="B27" s="8"/>
      <c r="C27" s="8"/>
      <c r="D27" s="8"/>
      <c r="E27" s="9"/>
      <c r="F27" s="7"/>
      <c r="G27" s="4"/>
      <c r="H27" s="6"/>
      <c r="I27" s="7"/>
      <c r="J27" s="4"/>
      <c r="K27" s="6">
        <f t="shared" si="0"/>
        <v>0</v>
      </c>
      <c r="L27" s="7"/>
      <c r="M27" s="4"/>
      <c r="N27" s="6">
        <f t="shared" si="1"/>
        <v>0</v>
      </c>
      <c r="O27" s="7"/>
      <c r="P27" s="4"/>
      <c r="Q27" s="6">
        <f t="shared" si="2"/>
        <v>0</v>
      </c>
      <c r="R27" s="106">
        <f t="shared" si="3"/>
        <v>0</v>
      </c>
    </row>
    <row r="28" spans="1:18" hidden="1" x14ac:dyDescent="0.3">
      <c r="A28" s="8"/>
      <c r="B28" s="8"/>
      <c r="C28" s="8"/>
      <c r="D28" s="8"/>
      <c r="E28" s="9"/>
      <c r="F28" s="7"/>
      <c r="G28" s="4"/>
      <c r="H28" s="6"/>
      <c r="I28" s="7"/>
      <c r="J28" s="4"/>
      <c r="K28" s="6">
        <f t="shared" si="0"/>
        <v>0</v>
      </c>
      <c r="L28" s="7"/>
      <c r="M28" s="4"/>
      <c r="N28" s="6">
        <f t="shared" si="1"/>
        <v>0</v>
      </c>
      <c r="O28" s="7"/>
      <c r="P28" s="4"/>
      <c r="Q28" s="6">
        <f t="shared" si="2"/>
        <v>0</v>
      </c>
      <c r="R28" s="106">
        <f t="shared" si="3"/>
        <v>0</v>
      </c>
    </row>
    <row r="29" spans="1:18" hidden="1" x14ac:dyDescent="0.3">
      <c r="A29" s="8"/>
      <c r="B29" s="8"/>
      <c r="C29" s="8"/>
      <c r="D29" s="8"/>
      <c r="E29" s="9"/>
      <c r="F29" s="7"/>
      <c r="G29" s="4"/>
      <c r="H29" s="6"/>
      <c r="I29" s="7"/>
      <c r="J29" s="4"/>
      <c r="K29" s="6">
        <f t="shared" si="0"/>
        <v>0</v>
      </c>
      <c r="L29" s="7"/>
      <c r="M29" s="4"/>
      <c r="N29" s="6">
        <f t="shared" si="1"/>
        <v>0</v>
      </c>
      <c r="O29" s="7"/>
      <c r="P29" s="4"/>
      <c r="Q29" s="6">
        <f t="shared" si="2"/>
        <v>0</v>
      </c>
      <c r="R29" s="106">
        <f t="shared" si="3"/>
        <v>0</v>
      </c>
    </row>
    <row r="30" spans="1:18" ht="15" hidden="1" thickBot="1" x14ac:dyDescent="0.35">
      <c r="A30" s="8"/>
      <c r="B30" s="8"/>
      <c r="C30" s="8"/>
      <c r="D30" s="8"/>
      <c r="E30" s="9"/>
      <c r="F30" s="7"/>
      <c r="G30" s="10"/>
      <c r="H30" s="11"/>
      <c r="I30" s="12"/>
      <c r="J30" s="10"/>
      <c r="K30" s="11">
        <f t="shared" si="0"/>
        <v>0</v>
      </c>
      <c r="L30" s="12"/>
      <c r="M30" s="10"/>
      <c r="N30" s="11">
        <f t="shared" si="1"/>
        <v>0</v>
      </c>
      <c r="O30" s="12"/>
      <c r="P30" s="10"/>
      <c r="Q30" s="11">
        <f t="shared" si="2"/>
        <v>0</v>
      </c>
      <c r="R30" s="106">
        <f t="shared" si="3"/>
        <v>0</v>
      </c>
    </row>
  </sheetData>
  <mergeCells count="7">
    <mergeCell ref="A1:R1"/>
    <mergeCell ref="A2:R2"/>
    <mergeCell ref="F5:H5"/>
    <mergeCell ref="I5:K5"/>
    <mergeCell ref="L5:N5"/>
    <mergeCell ref="O5:Q5"/>
    <mergeCell ref="A3:R3"/>
  </mergeCells>
  <printOptions horizontalCentered="1"/>
  <pageMargins left="3.937007874015748E-2" right="3.937007874015748E-2" top="1.5716666666666668" bottom="0.74803149606299213" header="0.11811023622047245" footer="0.31496062992125984"/>
  <pageSetup paperSize="8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14"/>
  <sheetViews>
    <sheetView zoomScaleNormal="100" workbookViewId="0">
      <selection activeCell="F9" sqref="F9"/>
    </sheetView>
  </sheetViews>
  <sheetFormatPr defaultRowHeight="14.4" x14ac:dyDescent="0.3"/>
  <cols>
    <col min="1" max="1" width="25.33203125" customWidth="1"/>
    <col min="2" max="2" width="12.44140625" bestFit="1" customWidth="1"/>
    <col min="3" max="3" width="16" bestFit="1" customWidth="1"/>
    <col min="4" max="4" width="24.6640625" bestFit="1" customWidth="1"/>
    <col min="5" max="6" width="20.44140625" customWidth="1"/>
    <col min="7" max="7" width="6" customWidth="1"/>
    <col min="8" max="8" width="7" customWidth="1"/>
    <col min="9" max="9" width="6.88671875" customWidth="1"/>
    <col min="10" max="11" width="7" customWidth="1"/>
    <col min="12" max="12" width="8.109375" customWidth="1"/>
    <col min="13" max="15" width="7" customWidth="1"/>
    <col min="16" max="16" width="7.44140625" customWidth="1"/>
    <col min="17" max="17" width="6.88671875" customWidth="1"/>
    <col min="18" max="18" width="6.6640625" customWidth="1"/>
    <col min="19" max="20" width="6.88671875" customWidth="1"/>
    <col min="21" max="21" width="7.6640625" customWidth="1"/>
    <col min="22" max="22" width="7" customWidth="1"/>
    <col min="23" max="23" width="7.33203125" customWidth="1"/>
    <col min="24" max="24" width="7.6640625" customWidth="1"/>
  </cols>
  <sheetData>
    <row r="1" spans="1:32" ht="32.25" customHeight="1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</row>
    <row r="2" spans="1:32" ht="28.8" x14ac:dyDescent="0.55000000000000004">
      <c r="A2" s="764" t="s">
        <v>22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</row>
    <row r="3" spans="1:32" ht="23.4" x14ac:dyDescent="0.45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</row>
    <row r="4" spans="1:32" ht="15" thickBot="1" x14ac:dyDescent="0.35"/>
    <row r="5" spans="1:32" ht="35.25" customHeight="1" thickBot="1" x14ac:dyDescent="0.35">
      <c r="A5" s="1" t="s">
        <v>22</v>
      </c>
      <c r="B5" s="1"/>
      <c r="C5" s="1"/>
      <c r="D5" s="1"/>
      <c r="E5" s="189"/>
      <c r="F5" s="146" t="s">
        <v>0</v>
      </c>
      <c r="G5" s="828" t="s">
        <v>207</v>
      </c>
      <c r="H5" s="829"/>
      <c r="I5" s="830"/>
      <c r="J5" s="816" t="s">
        <v>93</v>
      </c>
      <c r="K5" s="758"/>
      <c r="L5" s="759"/>
      <c r="M5" s="768" t="s">
        <v>146</v>
      </c>
      <c r="N5" s="769"/>
      <c r="O5" s="770"/>
      <c r="P5" s="768" t="s">
        <v>157</v>
      </c>
      <c r="Q5" s="769"/>
      <c r="R5" s="770"/>
      <c r="S5" s="768" t="s">
        <v>184</v>
      </c>
      <c r="T5" s="769"/>
      <c r="U5" s="770"/>
      <c r="V5" s="768" t="s">
        <v>219</v>
      </c>
      <c r="W5" s="769"/>
      <c r="X5" s="770"/>
      <c r="Y5" s="768" t="s">
        <v>229</v>
      </c>
      <c r="Z5" s="769"/>
      <c r="AA5" s="770"/>
      <c r="AB5" s="768" t="s">
        <v>247</v>
      </c>
      <c r="AC5" s="769"/>
      <c r="AD5" s="770"/>
    </row>
    <row r="6" spans="1:32" ht="15" thickBot="1" x14ac:dyDescent="0.35">
      <c r="A6" s="148" t="s">
        <v>1</v>
      </c>
      <c r="B6" s="149" t="s">
        <v>2</v>
      </c>
      <c r="C6" s="149" t="s">
        <v>3</v>
      </c>
      <c r="D6" s="149" t="s">
        <v>33</v>
      </c>
      <c r="E6" s="150" t="s">
        <v>5</v>
      </c>
      <c r="F6" s="240"/>
      <c r="G6" s="404"/>
      <c r="H6" s="404"/>
      <c r="I6" s="404" t="s">
        <v>6</v>
      </c>
      <c r="J6" s="140"/>
      <c r="K6" s="138"/>
      <c r="L6" s="139" t="s">
        <v>6</v>
      </c>
      <c r="M6" s="152"/>
      <c r="N6" s="152"/>
      <c r="O6" s="153" t="s">
        <v>6</v>
      </c>
      <c r="P6" s="200"/>
      <c r="Q6" s="187"/>
      <c r="R6" s="156" t="s">
        <v>6</v>
      </c>
      <c r="S6" s="443"/>
      <c r="T6" s="187"/>
      <c r="U6" s="153" t="s">
        <v>6</v>
      </c>
      <c r="V6" s="200"/>
      <c r="W6" s="187"/>
      <c r="X6" s="156" t="s">
        <v>6</v>
      </c>
      <c r="Y6" s="200"/>
      <c r="Z6" s="187"/>
      <c r="AA6" s="156" t="s">
        <v>6</v>
      </c>
      <c r="AB6" s="200"/>
      <c r="AC6" s="187"/>
      <c r="AD6" s="156" t="s">
        <v>6</v>
      </c>
    </row>
    <row r="7" spans="1:32" x14ac:dyDescent="0.3">
      <c r="A7" s="676" t="s">
        <v>94</v>
      </c>
      <c r="B7" s="677" t="s">
        <v>45</v>
      </c>
      <c r="C7" s="677" t="s">
        <v>46</v>
      </c>
      <c r="D7" s="677" t="s">
        <v>151</v>
      </c>
      <c r="E7" s="684" t="s">
        <v>147</v>
      </c>
      <c r="F7" s="550">
        <f>SUM(I7,L7,O7,R7,AD7)</f>
        <v>162.68</v>
      </c>
      <c r="G7" s="609">
        <v>12.76</v>
      </c>
      <c r="H7" s="497">
        <v>23</v>
      </c>
      <c r="I7" s="600">
        <f>SUM(G7:H7)</f>
        <v>35.76</v>
      </c>
      <c r="J7" s="685"/>
      <c r="K7" s="686"/>
      <c r="L7" s="541">
        <f>SUM(J7:K7)</f>
        <v>0</v>
      </c>
      <c r="M7" s="548">
        <v>13.2</v>
      </c>
      <c r="N7" s="489">
        <v>23.75</v>
      </c>
      <c r="O7" s="549">
        <f>SUM(M7:N7)</f>
        <v>36.950000000000003</v>
      </c>
      <c r="P7" s="687">
        <v>23.63</v>
      </c>
      <c r="Q7" s="537">
        <v>12.98</v>
      </c>
      <c r="R7" s="688">
        <f>SUM(P7:Q7)</f>
        <v>36.61</v>
      </c>
      <c r="S7" s="687"/>
      <c r="T7" s="537"/>
      <c r="U7" s="688"/>
      <c r="V7" s="687"/>
      <c r="W7" s="537"/>
      <c r="X7" s="688"/>
      <c r="Y7" s="687"/>
      <c r="Z7" s="537"/>
      <c r="AA7" s="688"/>
      <c r="AB7" s="687">
        <v>15.88</v>
      </c>
      <c r="AC7" s="537">
        <v>10.8</v>
      </c>
      <c r="AD7" s="688">
        <f>SUM(AB7:AC7)*2</f>
        <v>53.36</v>
      </c>
    </row>
    <row r="8" spans="1:32" ht="15" thickBot="1" x14ac:dyDescent="0.35">
      <c r="A8" s="557" t="s">
        <v>162</v>
      </c>
      <c r="B8" s="551" t="s">
        <v>51</v>
      </c>
      <c r="C8" s="551" t="s">
        <v>52</v>
      </c>
      <c r="D8" s="551" t="s">
        <v>53</v>
      </c>
      <c r="E8" s="689" t="s">
        <v>54</v>
      </c>
      <c r="F8" s="550">
        <f>SUM(I8,L8,O8,R8,AD8)</f>
        <v>108.59</v>
      </c>
      <c r="G8" s="690">
        <v>13.2</v>
      </c>
      <c r="H8" s="594">
        <v>19.5</v>
      </c>
      <c r="I8" s="600">
        <f>SUM(G8:H8)</f>
        <v>32.700000000000003</v>
      </c>
      <c r="J8" s="691"/>
      <c r="K8" s="692"/>
      <c r="L8" s="541">
        <f>SUM(J8:K8)</f>
        <v>0</v>
      </c>
      <c r="M8" s="690"/>
      <c r="N8" s="594"/>
      <c r="O8" s="595"/>
      <c r="P8" s="693">
        <v>20.69</v>
      </c>
      <c r="Q8" s="694">
        <v>13.2</v>
      </c>
      <c r="R8" s="592">
        <f>SUM(P8:Q8)</f>
        <v>33.89</v>
      </c>
      <c r="S8" s="693"/>
      <c r="T8" s="694"/>
      <c r="U8" s="592"/>
      <c r="V8" s="693"/>
      <c r="W8" s="694"/>
      <c r="X8" s="592"/>
      <c r="Y8" s="693"/>
      <c r="Z8" s="694"/>
      <c r="AA8" s="592"/>
      <c r="AB8" s="693">
        <v>21</v>
      </c>
      <c r="AC8" s="694"/>
      <c r="AD8" s="592">
        <f>SUM(AB8:AC8)*2</f>
        <v>42</v>
      </c>
    </row>
    <row r="9" spans="1:32" x14ac:dyDescent="0.3">
      <c r="A9" s="482" t="s">
        <v>136</v>
      </c>
      <c r="B9" s="477" t="s">
        <v>185</v>
      </c>
      <c r="C9" s="477" t="s">
        <v>186</v>
      </c>
      <c r="D9" s="4" t="s">
        <v>187</v>
      </c>
      <c r="E9" s="48" t="s">
        <v>188</v>
      </c>
      <c r="F9" s="158">
        <f>SUM(I9,L9,O9,R9,AD9,U9)</f>
        <v>53.76</v>
      </c>
      <c r="G9" s="465"/>
      <c r="H9" s="46"/>
      <c r="I9" s="48"/>
      <c r="J9" s="130"/>
      <c r="K9" s="123"/>
      <c r="L9" s="20"/>
      <c r="M9" s="14"/>
      <c r="N9" s="4"/>
      <c r="O9" s="6"/>
      <c r="P9" s="126"/>
      <c r="Q9" s="74"/>
      <c r="R9" s="75"/>
      <c r="S9" s="126">
        <v>18.5</v>
      </c>
      <c r="T9" s="74">
        <v>0</v>
      </c>
      <c r="U9" s="75">
        <v>18.5</v>
      </c>
      <c r="V9" s="126"/>
      <c r="W9" s="74"/>
      <c r="X9" s="75"/>
      <c r="Y9" s="126"/>
      <c r="Z9" s="74"/>
      <c r="AA9" s="75"/>
      <c r="AB9" s="126">
        <v>17.63</v>
      </c>
      <c r="AC9" s="74"/>
      <c r="AD9" s="75">
        <f>SUM(AB9:AC9)*2</f>
        <v>35.26</v>
      </c>
    </row>
    <row r="10" spans="1:32" x14ac:dyDescent="0.3">
      <c r="A10" s="47" t="s">
        <v>109</v>
      </c>
      <c r="B10" s="46" t="s">
        <v>61</v>
      </c>
      <c r="C10" s="46" t="s">
        <v>134</v>
      </c>
      <c r="D10" s="46" t="s">
        <v>135</v>
      </c>
      <c r="E10" s="48" t="s">
        <v>113</v>
      </c>
      <c r="F10" s="112">
        <f>SUM(I10,L10,O10,R10)</f>
        <v>50.019999999999996</v>
      </c>
      <c r="G10" s="465"/>
      <c r="H10" s="46"/>
      <c r="I10" s="48"/>
      <c r="J10" s="128">
        <v>21.06</v>
      </c>
      <c r="K10" s="79">
        <v>8.4</v>
      </c>
      <c r="L10" s="42">
        <f>SUM(J10:K10)</f>
        <v>29.46</v>
      </c>
      <c r="M10" s="14"/>
      <c r="N10" s="4"/>
      <c r="O10" s="6"/>
      <c r="P10" s="133">
        <v>12.44</v>
      </c>
      <c r="Q10" s="18">
        <v>8.1199999999999992</v>
      </c>
      <c r="R10" s="6">
        <f>SUM(P10:Q10)</f>
        <v>20.56</v>
      </c>
      <c r="S10" s="133"/>
      <c r="T10" s="18"/>
      <c r="U10" s="6"/>
      <c r="V10" s="133"/>
      <c r="W10" s="18"/>
      <c r="X10" s="6"/>
      <c r="Y10" s="133"/>
      <c r="Z10" s="18"/>
      <c r="AA10" s="6"/>
      <c r="AB10" s="133"/>
      <c r="AC10" s="18"/>
      <c r="AD10" s="6"/>
    </row>
    <row r="11" spans="1:32" x14ac:dyDescent="0.3">
      <c r="A11" s="47" t="s">
        <v>136</v>
      </c>
      <c r="B11" s="46" t="s">
        <v>137</v>
      </c>
      <c r="C11" s="46" t="s">
        <v>138</v>
      </c>
      <c r="D11" s="46" t="s">
        <v>139</v>
      </c>
      <c r="E11" s="48" t="s">
        <v>188</v>
      </c>
      <c r="F11" s="112">
        <f>SUM(I11,L11,O11,R11)</f>
        <v>21</v>
      </c>
      <c r="G11" s="465"/>
      <c r="H11" s="46"/>
      <c r="I11" s="48"/>
      <c r="J11" s="131">
        <v>21</v>
      </c>
      <c r="K11" s="119">
        <v>0</v>
      </c>
      <c r="L11" s="42">
        <f>SUM(J11:K11)</f>
        <v>21</v>
      </c>
      <c r="M11" s="14"/>
      <c r="N11" s="4"/>
      <c r="O11" s="6"/>
      <c r="P11" s="126"/>
      <c r="Q11" s="74"/>
      <c r="R11" s="75"/>
      <c r="S11" s="126">
        <v>19.13</v>
      </c>
      <c r="T11" s="74">
        <v>0</v>
      </c>
      <c r="U11" s="75">
        <v>19.13</v>
      </c>
      <c r="V11" s="126"/>
      <c r="W11" s="74"/>
      <c r="X11" s="75"/>
      <c r="Y11" s="126"/>
      <c r="Z11" s="74"/>
      <c r="AA11" s="75"/>
      <c r="AB11" s="126"/>
      <c r="AC11" s="74"/>
      <c r="AD11" s="75"/>
    </row>
    <row r="12" spans="1:32" ht="17.25" customHeight="1" x14ac:dyDescent="0.3">
      <c r="A12" s="47" t="s">
        <v>43</v>
      </c>
      <c r="B12" s="46" t="s">
        <v>15</v>
      </c>
      <c r="C12" s="46" t="s">
        <v>70</v>
      </c>
      <c r="D12" s="46" t="s">
        <v>71</v>
      </c>
      <c r="E12" s="48" t="s">
        <v>32</v>
      </c>
      <c r="F12" s="112">
        <f>SUM(X12)</f>
        <v>18.75</v>
      </c>
      <c r="G12" s="465"/>
      <c r="H12" s="46"/>
      <c r="I12" s="48"/>
      <c r="J12" s="131"/>
      <c r="K12" s="119"/>
      <c r="L12" s="20"/>
      <c r="M12" s="14"/>
      <c r="N12" s="4"/>
      <c r="O12" s="6"/>
      <c r="P12" s="126"/>
      <c r="Q12" s="74"/>
      <c r="R12" s="87"/>
      <c r="S12" s="126"/>
      <c r="T12" s="74"/>
      <c r="U12" s="75"/>
      <c r="V12" s="126">
        <v>18.75</v>
      </c>
      <c r="W12" s="74">
        <v>0</v>
      </c>
      <c r="X12" s="75">
        <f>SUM(V12:W12)</f>
        <v>18.75</v>
      </c>
      <c r="Y12" s="126">
        <v>18.75</v>
      </c>
      <c r="Z12" s="74">
        <v>0</v>
      </c>
      <c r="AA12" s="75">
        <f>SUM(Y12:Z12)</f>
        <v>18.75</v>
      </c>
      <c r="AB12" s="126"/>
      <c r="AC12" s="74"/>
      <c r="AD12" s="75"/>
    </row>
    <row r="13" spans="1:32" ht="17.25" customHeight="1" x14ac:dyDescent="0.3">
      <c r="A13" s="15" t="s">
        <v>223</v>
      </c>
      <c r="B13" s="16" t="s">
        <v>224</v>
      </c>
      <c r="C13" s="16" t="s">
        <v>225</v>
      </c>
      <c r="D13" s="16" t="s">
        <v>226</v>
      </c>
      <c r="E13" s="143" t="s">
        <v>227</v>
      </c>
      <c r="F13" s="683">
        <f>SUM(AA13)</f>
        <v>13.63</v>
      </c>
      <c r="G13" s="145"/>
      <c r="H13" s="100"/>
      <c r="I13" s="560"/>
      <c r="J13" s="145"/>
      <c r="K13" s="100"/>
      <c r="L13" s="560"/>
      <c r="M13" s="145"/>
      <c r="N13" s="100"/>
      <c r="O13" s="560"/>
      <c r="P13" s="145"/>
      <c r="Q13" s="100"/>
      <c r="R13" s="560"/>
      <c r="S13" s="145"/>
      <c r="T13" s="100"/>
      <c r="U13" s="560"/>
      <c r="V13" s="145"/>
      <c r="W13" s="100"/>
      <c r="X13" s="560"/>
      <c r="Y13" s="145">
        <v>13.63</v>
      </c>
      <c r="Z13" s="100">
        <v>0</v>
      </c>
      <c r="AA13" s="681">
        <v>13.63</v>
      </c>
      <c r="AB13" s="145"/>
      <c r="AC13" s="100"/>
      <c r="AD13" s="681"/>
    </row>
    <row r="14" spans="1:32" ht="15" thickBot="1" x14ac:dyDescent="0.35">
      <c r="A14" s="4" t="s">
        <v>109</v>
      </c>
      <c r="B14" s="46" t="s">
        <v>47</v>
      </c>
      <c r="C14" s="4" t="s">
        <v>163</v>
      </c>
      <c r="D14" s="4" t="s">
        <v>164</v>
      </c>
      <c r="E14" s="51" t="s">
        <v>113</v>
      </c>
      <c r="F14" s="682">
        <f>SUM(I14,L14,O14,R14,AD14)</f>
        <v>0</v>
      </c>
      <c r="G14" s="470"/>
      <c r="H14" s="50"/>
      <c r="I14" s="51"/>
      <c r="J14" s="678"/>
      <c r="K14" s="122"/>
      <c r="L14" s="679"/>
      <c r="M14" s="12"/>
      <c r="N14" s="10"/>
      <c r="O14" s="647"/>
      <c r="P14" s="88">
        <v>0</v>
      </c>
      <c r="Q14" s="89">
        <v>0</v>
      </c>
      <c r="R14" s="680">
        <v>0</v>
      </c>
      <c r="S14" s="88"/>
      <c r="T14" s="89"/>
      <c r="U14" s="680"/>
      <c r="V14" s="88"/>
      <c r="W14" s="89"/>
      <c r="X14" s="680"/>
      <c r="Y14" s="88"/>
      <c r="Z14" s="89"/>
      <c r="AA14" s="680"/>
      <c r="AB14" s="88"/>
      <c r="AC14" s="89"/>
      <c r="AD14" s="680">
        <f>SUM(AB14:AC14)*2</f>
        <v>0</v>
      </c>
      <c r="AF14" s="466"/>
    </row>
  </sheetData>
  <autoFilter ref="A6:P6" xr:uid="{00000000-0009-0000-0000-00000D000000}"/>
  <sortState xmlns:xlrd2="http://schemas.microsoft.com/office/spreadsheetml/2017/richdata2" ref="A7:AE14">
    <sortCondition descending="1" ref="AE14"/>
  </sortState>
  <mergeCells count="11">
    <mergeCell ref="A1:P1"/>
    <mergeCell ref="A2:P2"/>
    <mergeCell ref="J5:L5"/>
    <mergeCell ref="M5:O5"/>
    <mergeCell ref="P5:R5"/>
    <mergeCell ref="A3:P3"/>
    <mergeCell ref="AB5:AD5"/>
    <mergeCell ref="Y5:AA5"/>
    <mergeCell ref="S5:U5"/>
    <mergeCell ref="G5:I5"/>
    <mergeCell ref="V5:X5"/>
  </mergeCells>
  <printOptions horizontalCentered="1"/>
  <pageMargins left="3.937007874015748E-2" right="3.937007874015748E-2" top="1.5748031496062993" bottom="0.74803149606299213" header="0.11811023622047245" footer="0.31496062992125984"/>
  <pageSetup paperSize="8" scale="42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2"/>
  <sheetViews>
    <sheetView zoomScaleNormal="100" workbookViewId="0">
      <selection activeCell="E17" sqref="E17"/>
    </sheetView>
  </sheetViews>
  <sheetFormatPr defaultRowHeight="14.4" x14ac:dyDescent="0.3"/>
  <cols>
    <col min="1" max="1" width="25.33203125" customWidth="1"/>
    <col min="2" max="2" width="13.5546875" bestFit="1" customWidth="1"/>
    <col min="3" max="3" width="17.6640625" bestFit="1" customWidth="1"/>
    <col min="4" max="4" width="20.88671875" customWidth="1"/>
    <col min="5" max="5" width="18.5546875" customWidth="1"/>
    <col min="6" max="16" width="7" customWidth="1"/>
    <col min="17" max="17" width="5" customWidth="1"/>
    <col min="18" max="18" width="8.109375" bestFit="1" customWidth="1"/>
  </cols>
  <sheetData>
    <row r="1" spans="1:19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38"/>
    </row>
    <row r="2" spans="1:19" ht="28.8" x14ac:dyDescent="0.55000000000000004">
      <c r="A2" s="764" t="s">
        <v>23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39"/>
    </row>
    <row r="3" spans="1:19" ht="28.8" x14ac:dyDescent="0.55000000000000004">
      <c r="A3" s="107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3"/>
      <c r="R3" s="803"/>
      <c r="S3" s="39"/>
    </row>
    <row r="4" spans="1:19" ht="15" thickBot="1" x14ac:dyDescent="0.35"/>
    <row r="5" spans="1:19" ht="27.75" customHeight="1" thickBot="1" x14ac:dyDescent="0.35">
      <c r="A5" s="1"/>
      <c r="B5" s="1"/>
      <c r="C5" s="1"/>
      <c r="D5" s="1"/>
      <c r="E5" s="1"/>
      <c r="F5" s="813" t="s">
        <v>207</v>
      </c>
      <c r="G5" s="814"/>
      <c r="H5" s="815"/>
      <c r="I5" s="813"/>
      <c r="J5" s="814"/>
      <c r="K5" s="815"/>
      <c r="L5" s="768"/>
      <c r="M5" s="769"/>
      <c r="N5" s="770"/>
      <c r="O5" s="832"/>
      <c r="P5" s="832"/>
      <c r="Q5" s="832"/>
      <c r="R5" s="56" t="s">
        <v>0</v>
      </c>
    </row>
    <row r="6" spans="1:19" ht="15" thickBot="1" x14ac:dyDescent="0.35">
      <c r="A6" s="148" t="s">
        <v>1</v>
      </c>
      <c r="B6" s="149" t="s">
        <v>2</v>
      </c>
      <c r="C6" s="149" t="s">
        <v>3</v>
      </c>
      <c r="D6" s="149" t="s">
        <v>33</v>
      </c>
      <c r="E6" s="150" t="s">
        <v>5</v>
      </c>
      <c r="F6" s="151" t="s">
        <v>37</v>
      </c>
      <c r="G6" s="152"/>
      <c r="H6" s="153" t="s">
        <v>6</v>
      </c>
      <c r="I6" s="151"/>
      <c r="J6" s="152"/>
      <c r="K6" s="153" t="s">
        <v>6</v>
      </c>
      <c r="L6" s="156"/>
      <c r="M6" s="156"/>
      <c r="N6" s="162" t="s">
        <v>6</v>
      </c>
      <c r="O6" s="160"/>
      <c r="P6" s="157"/>
      <c r="Q6" s="153"/>
      <c r="R6" s="147"/>
    </row>
    <row r="7" spans="1:19" s="310" customFormat="1" x14ac:dyDescent="0.3">
      <c r="A7" s="311" t="s">
        <v>208</v>
      </c>
      <c r="B7" s="312" t="s">
        <v>209</v>
      </c>
      <c r="C7" s="312" t="s">
        <v>210</v>
      </c>
      <c r="D7" s="312" t="s">
        <v>211</v>
      </c>
      <c r="E7" s="313" t="s">
        <v>212</v>
      </c>
      <c r="F7" s="314">
        <v>8.26</v>
      </c>
      <c r="G7" s="315">
        <v>0</v>
      </c>
      <c r="H7" s="251">
        <f>SUM(F7:G7)</f>
        <v>8.26</v>
      </c>
      <c r="I7" s="259"/>
      <c r="J7" s="250"/>
      <c r="K7" s="251"/>
      <c r="L7" s="316"/>
      <c r="M7" s="317"/>
      <c r="N7" s="318"/>
      <c r="O7" s="262"/>
      <c r="P7" s="263"/>
      <c r="Q7" s="309"/>
      <c r="R7" s="319">
        <f>SUM(H7)</f>
        <v>8.26</v>
      </c>
    </row>
    <row r="8" spans="1:19" x14ac:dyDescent="0.3">
      <c r="A8" s="206"/>
      <c r="B8" s="206"/>
      <c r="C8" s="206"/>
      <c r="D8" s="206"/>
      <c r="E8" s="207"/>
      <c r="F8" s="201"/>
      <c r="G8" s="124"/>
      <c r="H8" s="6"/>
      <c r="I8" s="4"/>
      <c r="J8" s="4"/>
      <c r="K8" s="6"/>
      <c r="L8" s="242"/>
      <c r="M8" s="243"/>
      <c r="N8" s="102"/>
      <c r="O8" s="133"/>
      <c r="P8" s="18"/>
      <c r="Q8" s="6"/>
      <c r="R8" s="32"/>
    </row>
    <row r="9" spans="1:19" x14ac:dyDescent="0.3">
      <c r="A9" s="4"/>
      <c r="B9" s="4"/>
      <c r="C9" s="4"/>
      <c r="D9" s="4"/>
      <c r="E9" s="207"/>
      <c r="F9" s="14"/>
      <c r="G9" s="4"/>
      <c r="H9" s="6"/>
      <c r="I9" s="4"/>
      <c r="J9" s="4"/>
      <c r="K9" s="143"/>
      <c r="L9" s="99"/>
      <c r="M9" s="100"/>
      <c r="N9" s="239"/>
      <c r="O9" s="14"/>
      <c r="P9" s="4"/>
      <c r="Q9" s="202"/>
      <c r="R9" s="184"/>
    </row>
    <row r="10" spans="1:19" ht="15" thickBot="1" x14ac:dyDescent="0.35">
      <c r="A10" s="10"/>
      <c r="B10" s="10"/>
      <c r="C10" s="10"/>
      <c r="D10" s="10"/>
      <c r="E10" s="183"/>
      <c r="F10" s="26"/>
      <c r="G10" s="10"/>
      <c r="H10" s="11"/>
      <c r="I10" s="10"/>
      <c r="J10" s="10"/>
      <c r="K10" s="183"/>
      <c r="L10" s="12"/>
      <c r="M10" s="26"/>
      <c r="N10" s="241"/>
      <c r="O10" s="26"/>
      <c r="P10" s="10"/>
      <c r="Q10" s="203"/>
      <c r="R10" s="185"/>
    </row>
    <row r="19" spans="1:18" ht="55.95" customHeight="1" x14ac:dyDescent="0.3">
      <c r="A19" s="831" t="s">
        <v>29</v>
      </c>
      <c r="B19" s="831"/>
      <c r="C19" s="831"/>
      <c r="D19" s="831"/>
      <c r="E19" s="831"/>
      <c r="F19" s="831"/>
      <c r="G19" s="831"/>
      <c r="H19" s="831"/>
      <c r="I19" s="831"/>
      <c r="J19" s="831"/>
      <c r="K19" s="831"/>
      <c r="L19" s="831"/>
      <c r="M19" s="831"/>
      <c r="N19" s="831"/>
      <c r="O19" s="831"/>
      <c r="P19" s="831"/>
      <c r="Q19" s="831"/>
      <c r="R19" s="831"/>
    </row>
    <row r="22" spans="1:18" x14ac:dyDescent="0.3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</row>
  </sheetData>
  <mergeCells count="8">
    <mergeCell ref="A19:R19"/>
    <mergeCell ref="A1:R1"/>
    <mergeCell ref="A2:R2"/>
    <mergeCell ref="F5:H5"/>
    <mergeCell ref="I5:K5"/>
    <mergeCell ref="B3:R3"/>
    <mergeCell ref="L5:N5"/>
    <mergeCell ref="O5:Q5"/>
  </mergeCells>
  <printOptions horizontalCentered="1"/>
  <pageMargins left="3.937007874015748E-2" right="3.937007874015748E-2" top="1.5716666666666668" bottom="0.74803149606299213" header="0.11811023622047245" footer="0.31496062992125984"/>
  <pageSetup paperSize="8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3"/>
  <sheetViews>
    <sheetView tabSelected="1" topLeftCell="A2" zoomScaleNormal="100" workbookViewId="0">
      <selection activeCell="A21" sqref="A21"/>
    </sheetView>
  </sheetViews>
  <sheetFormatPr defaultRowHeight="14.4" x14ac:dyDescent="0.3"/>
  <cols>
    <col min="1" max="1" width="25.33203125" customWidth="1"/>
    <col min="2" max="2" width="13.5546875" bestFit="1" customWidth="1"/>
    <col min="3" max="3" width="13.88671875" customWidth="1"/>
    <col min="4" max="4" width="22.44140625" customWidth="1"/>
    <col min="5" max="6" width="15.88671875" customWidth="1"/>
    <col min="7" max="8" width="7" customWidth="1"/>
    <col min="9" max="9" width="6.33203125" customWidth="1"/>
    <col min="10" max="12" width="7" customWidth="1"/>
    <col min="13" max="13" width="8.109375" bestFit="1" customWidth="1"/>
    <col min="14" max="14" width="7.109375" customWidth="1"/>
    <col min="15" max="15" width="5.6640625" customWidth="1"/>
    <col min="16" max="16" width="7.33203125" customWidth="1"/>
    <col min="17" max="17" width="7" customWidth="1"/>
    <col min="18" max="18" width="10.33203125" customWidth="1"/>
    <col min="19" max="19" width="6.5546875" bestFit="1" customWidth="1"/>
    <col min="20" max="20" width="7.88671875" customWidth="1"/>
    <col min="21" max="21" width="6.5546875" bestFit="1" customWidth="1"/>
  </cols>
  <sheetData>
    <row r="1" spans="1:26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38"/>
    </row>
    <row r="2" spans="1:26" ht="28.8" x14ac:dyDescent="0.55000000000000004">
      <c r="A2" s="764" t="s">
        <v>64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39"/>
    </row>
    <row r="3" spans="1:26" ht="28.8" x14ac:dyDescent="0.55000000000000004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107"/>
      <c r="N3" s="39"/>
    </row>
    <row r="4" spans="1:26" ht="15" thickBot="1" x14ac:dyDescent="0.35"/>
    <row r="5" spans="1:26" ht="33" customHeight="1" thickBot="1" x14ac:dyDescent="0.35">
      <c r="A5" s="1"/>
      <c r="B5" s="1"/>
      <c r="C5" s="1"/>
      <c r="D5" s="1"/>
      <c r="E5" s="1"/>
      <c r="F5" s="353" t="s">
        <v>0</v>
      </c>
      <c r="G5" s="828" t="s">
        <v>207</v>
      </c>
      <c r="H5" s="829"/>
      <c r="I5" s="830"/>
      <c r="J5" s="825" t="s">
        <v>93</v>
      </c>
      <c r="K5" s="826"/>
      <c r="L5" s="827"/>
      <c r="M5" s="768" t="s">
        <v>146</v>
      </c>
      <c r="N5" s="769"/>
      <c r="O5" s="769"/>
      <c r="P5" s="768" t="s">
        <v>221</v>
      </c>
      <c r="Q5" s="769"/>
      <c r="R5" s="770"/>
      <c r="S5" s="768" t="s">
        <v>189</v>
      </c>
      <c r="T5" s="769"/>
      <c r="U5" s="770"/>
      <c r="V5" s="768" t="s">
        <v>244</v>
      </c>
      <c r="W5" s="769"/>
      <c r="X5" s="770"/>
    </row>
    <row r="6" spans="1:26" ht="15" thickBot="1" x14ac:dyDescent="0.35">
      <c r="A6" s="148" t="s">
        <v>1</v>
      </c>
      <c r="B6" s="149" t="s">
        <v>2</v>
      </c>
      <c r="C6" s="149" t="s">
        <v>3</v>
      </c>
      <c r="D6" s="149" t="s">
        <v>63</v>
      </c>
      <c r="E6" s="150" t="s">
        <v>5</v>
      </c>
      <c r="F6" s="385"/>
      <c r="G6" s="413"/>
      <c r="H6" s="413"/>
      <c r="I6" s="413" t="s">
        <v>6</v>
      </c>
      <c r="J6" s="151"/>
      <c r="K6" s="152"/>
      <c r="L6" s="153" t="s">
        <v>6</v>
      </c>
      <c r="M6" s="159"/>
      <c r="N6" s="174"/>
      <c r="O6" s="153" t="s">
        <v>6</v>
      </c>
      <c r="P6" s="200"/>
      <c r="Q6" s="200"/>
      <c r="R6" s="469" t="s">
        <v>6</v>
      </c>
      <c r="S6" s="443"/>
      <c r="T6" s="200"/>
      <c r="U6" s="468" t="s">
        <v>6</v>
      </c>
      <c r="V6" s="443"/>
      <c r="W6" s="200"/>
      <c r="X6" s="468" t="s">
        <v>6</v>
      </c>
    </row>
    <row r="7" spans="1:26" ht="15" thickBot="1" x14ac:dyDescent="0.35">
      <c r="A7" s="498" t="s">
        <v>140</v>
      </c>
      <c r="B7" s="499" t="s">
        <v>7</v>
      </c>
      <c r="C7" s="499" t="s">
        <v>141</v>
      </c>
      <c r="D7" s="499" t="s">
        <v>142</v>
      </c>
      <c r="E7" s="608" t="s">
        <v>143</v>
      </c>
      <c r="F7" s="607">
        <f>SUM(I7,R7,O7,L7,U7,X7)</f>
        <v>155.01</v>
      </c>
      <c r="G7" s="609">
        <v>13.2</v>
      </c>
      <c r="H7" s="497">
        <v>18.809999999999999</v>
      </c>
      <c r="I7" s="610">
        <f>SUM(G7:H7)</f>
        <v>32.01</v>
      </c>
      <c r="J7" s="611">
        <v>20</v>
      </c>
      <c r="K7" s="612">
        <v>13.2</v>
      </c>
      <c r="L7" s="613">
        <f>SUM(J7:K7)</f>
        <v>33.200000000000003</v>
      </c>
      <c r="M7" s="614">
        <v>8.26</v>
      </c>
      <c r="N7" s="615">
        <v>15.13</v>
      </c>
      <c r="O7" s="613">
        <f>SUM(M7:N7)</f>
        <v>23.39</v>
      </c>
      <c r="P7" s="616"/>
      <c r="Q7" s="617"/>
      <c r="R7" s="549">
        <f>SUM(P7:Q7)</f>
        <v>0</v>
      </c>
      <c r="S7" s="618">
        <v>21.25</v>
      </c>
      <c r="T7" s="619">
        <v>8.4</v>
      </c>
      <c r="U7" s="549">
        <f>SUM(S7:T7)</f>
        <v>29.65</v>
      </c>
      <c r="V7" s="618">
        <v>18.38</v>
      </c>
      <c r="W7" s="619"/>
      <c r="X7" s="549">
        <f>SUM(V7:W7)*2</f>
        <v>36.76</v>
      </c>
      <c r="Z7" s="466"/>
    </row>
    <row r="8" spans="1:26" ht="15" thickBot="1" x14ac:dyDescent="0.35">
      <c r="A8" s="496" t="s">
        <v>94</v>
      </c>
      <c r="B8" s="620" t="s">
        <v>45</v>
      </c>
      <c r="C8" s="620" t="s">
        <v>46</v>
      </c>
      <c r="D8" s="620" t="s">
        <v>152</v>
      </c>
      <c r="E8" s="621" t="s">
        <v>147</v>
      </c>
      <c r="F8" s="607">
        <f>SUM(I8,R8,O8,L8,U8,X8)</f>
        <v>115.11500000000001</v>
      </c>
      <c r="G8" s="622">
        <v>1.1399999999999999</v>
      </c>
      <c r="H8" s="620">
        <v>19.25</v>
      </c>
      <c r="I8" s="623">
        <f>SUM(G8:H8)</f>
        <v>20.39</v>
      </c>
      <c r="J8" s="624"/>
      <c r="K8" s="625"/>
      <c r="L8" s="626"/>
      <c r="M8" s="627">
        <v>8.4</v>
      </c>
      <c r="N8" s="628">
        <v>17.5</v>
      </c>
      <c r="O8" s="629">
        <f>SUM(M8:N8)</f>
        <v>25.9</v>
      </c>
      <c r="P8" s="630">
        <v>17.13</v>
      </c>
      <c r="Q8" s="631">
        <v>13.2</v>
      </c>
      <c r="R8" s="632">
        <v>30.324999999999999</v>
      </c>
      <c r="S8" s="554"/>
      <c r="T8" s="555"/>
      <c r="U8" s="633"/>
      <c r="V8" s="554">
        <v>19.25</v>
      </c>
      <c r="W8" s="555"/>
      <c r="X8" s="549">
        <f>SUM(V8:W8)*2</f>
        <v>38.5</v>
      </c>
    </row>
    <row r="9" spans="1:26" x14ac:dyDescent="0.3">
      <c r="M9" s="210"/>
      <c r="N9" s="210"/>
      <c r="O9" s="354"/>
    </row>
    <row r="10" spans="1:26" x14ac:dyDescent="0.3">
      <c r="M10" s="210"/>
      <c r="N10" s="210"/>
      <c r="O10" s="354"/>
    </row>
    <row r="11" spans="1:26" x14ac:dyDescent="0.3">
      <c r="M11" s="210"/>
      <c r="N11" s="210"/>
      <c r="O11" s="354"/>
    </row>
    <row r="12" spans="1:26" x14ac:dyDescent="0.3">
      <c r="M12" s="210"/>
      <c r="N12" s="210"/>
      <c r="O12" s="354"/>
    </row>
    <row r="13" spans="1:26" x14ac:dyDescent="0.3">
      <c r="M13" s="210"/>
      <c r="N13" s="210"/>
      <c r="O13" s="210"/>
    </row>
  </sheetData>
  <autoFilter ref="A6:M6" xr:uid="{00000000-0009-0000-0000-00000F000000}">
    <sortState xmlns:xlrd2="http://schemas.microsoft.com/office/spreadsheetml/2017/richdata2" ref="A7:M13">
      <sortCondition descending="1" ref="M6"/>
    </sortState>
  </autoFilter>
  <sortState xmlns:xlrd2="http://schemas.microsoft.com/office/spreadsheetml/2017/richdata2" ref="A7:Y8">
    <sortCondition descending="1" ref="Y8"/>
  </sortState>
  <mergeCells count="9">
    <mergeCell ref="V5:X5"/>
    <mergeCell ref="S5:U5"/>
    <mergeCell ref="A1:M1"/>
    <mergeCell ref="A2:M2"/>
    <mergeCell ref="J5:L5"/>
    <mergeCell ref="M5:O5"/>
    <mergeCell ref="A3:L3"/>
    <mergeCell ref="P5:R5"/>
    <mergeCell ref="G5:I5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10"/>
  <sheetViews>
    <sheetView zoomScaleNormal="100" workbookViewId="0">
      <selection activeCell="U7" sqref="U7"/>
    </sheetView>
  </sheetViews>
  <sheetFormatPr defaultRowHeight="14.4" x14ac:dyDescent="0.3"/>
  <cols>
    <col min="1" max="1" width="20.88671875" customWidth="1"/>
    <col min="2" max="2" width="13.5546875" bestFit="1" customWidth="1"/>
    <col min="3" max="3" width="12.5546875" customWidth="1"/>
    <col min="4" max="4" width="18.88671875" customWidth="1"/>
    <col min="5" max="5" width="15.44140625" customWidth="1"/>
    <col min="6" max="7" width="7" customWidth="1"/>
    <col min="8" max="8" width="5.6640625" customWidth="1"/>
    <col min="9" max="9" width="7" customWidth="1"/>
    <col min="10" max="10" width="5.6640625" customWidth="1"/>
    <col min="11" max="11" width="4.44140625" customWidth="1"/>
    <col min="12" max="14" width="5.109375" customWidth="1"/>
    <col min="15" max="15" width="8.109375" bestFit="1" customWidth="1"/>
  </cols>
  <sheetData>
    <row r="1" spans="1:21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38"/>
    </row>
    <row r="2" spans="1:21" ht="28.8" x14ac:dyDescent="0.55000000000000004">
      <c r="A2" s="764" t="s">
        <v>24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39"/>
    </row>
    <row r="3" spans="1:21" ht="28.8" x14ac:dyDescent="0.55000000000000004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107"/>
      <c r="P3" s="39"/>
    </row>
    <row r="4" spans="1:21" ht="15" thickBot="1" x14ac:dyDescent="0.35"/>
    <row r="5" spans="1:21" ht="27.75" customHeight="1" thickBot="1" x14ac:dyDescent="0.35">
      <c r="A5" s="1"/>
      <c r="B5" s="1"/>
      <c r="C5" s="1"/>
      <c r="D5" s="1"/>
      <c r="E5" s="1"/>
      <c r="F5" s="772" t="s">
        <v>68</v>
      </c>
      <c r="G5" s="773"/>
      <c r="H5" s="774"/>
      <c r="I5" s="833" t="s">
        <v>93</v>
      </c>
      <c r="J5" s="834"/>
      <c r="K5" s="835"/>
      <c r="L5" s="813" t="s">
        <v>157</v>
      </c>
      <c r="M5" s="814"/>
      <c r="N5" s="815"/>
      <c r="O5" s="813" t="s">
        <v>219</v>
      </c>
      <c r="P5" s="814"/>
      <c r="Q5" s="815"/>
      <c r="R5" s="813" t="s">
        <v>245</v>
      </c>
      <c r="S5" s="814"/>
      <c r="T5" s="815"/>
      <c r="U5" s="56" t="s">
        <v>0</v>
      </c>
    </row>
    <row r="6" spans="1:21" ht="15" thickBot="1" x14ac:dyDescent="0.35">
      <c r="A6" s="148" t="s">
        <v>1</v>
      </c>
      <c r="B6" s="149" t="s">
        <v>2</v>
      </c>
      <c r="C6" s="149" t="s">
        <v>3</v>
      </c>
      <c r="D6" s="149" t="s">
        <v>33</v>
      </c>
      <c r="E6" s="205" t="s">
        <v>65</v>
      </c>
      <c r="F6" s="151"/>
      <c r="G6" s="152"/>
      <c r="H6" s="153" t="s">
        <v>6</v>
      </c>
      <c r="I6" s="151"/>
      <c r="J6" s="152"/>
      <c r="K6" s="153" t="s">
        <v>6</v>
      </c>
      <c r="L6" s="175"/>
      <c r="M6" s="152"/>
      <c r="N6" s="162" t="s">
        <v>6</v>
      </c>
      <c r="O6" s="175"/>
      <c r="P6" s="152"/>
      <c r="Q6" s="162" t="s">
        <v>6</v>
      </c>
      <c r="R6" s="175"/>
      <c r="S6" s="152"/>
      <c r="T6" s="162" t="s">
        <v>6</v>
      </c>
      <c r="U6" s="147"/>
    </row>
    <row r="7" spans="1:21" x14ac:dyDescent="0.3">
      <c r="A7" s="483" t="s">
        <v>31</v>
      </c>
      <c r="B7" s="484" t="s">
        <v>47</v>
      </c>
      <c r="C7" s="484" t="s">
        <v>34</v>
      </c>
      <c r="D7" s="58" t="s">
        <v>35</v>
      </c>
      <c r="E7" s="59" t="s">
        <v>32</v>
      </c>
      <c r="F7" s="15">
        <v>0</v>
      </c>
      <c r="G7" s="16">
        <v>3.42</v>
      </c>
      <c r="H7" s="17">
        <f>SUM(F7:G7)</f>
        <v>3.42</v>
      </c>
      <c r="I7" s="15">
        <v>13.2</v>
      </c>
      <c r="J7" s="16">
        <v>0</v>
      </c>
      <c r="K7" s="17">
        <f>SUM(I7:J7)</f>
        <v>13.2</v>
      </c>
      <c r="L7" s="30">
        <v>0</v>
      </c>
      <c r="M7" s="16">
        <v>13.2</v>
      </c>
      <c r="N7" s="17">
        <f>SUM(L7:M7)</f>
        <v>13.2</v>
      </c>
      <c r="O7" s="30">
        <v>1.1399999999999999</v>
      </c>
      <c r="P7" s="16">
        <v>0</v>
      </c>
      <c r="Q7" s="17">
        <f>SUM(O7:P7)</f>
        <v>1.1399999999999999</v>
      </c>
      <c r="R7" s="30">
        <v>0</v>
      </c>
      <c r="S7" s="16">
        <v>0</v>
      </c>
      <c r="T7" s="17">
        <v>0</v>
      </c>
      <c r="U7" s="32">
        <f>SUM(H7,K7,N7,Q7)</f>
        <v>30.959999999999997</v>
      </c>
    </row>
    <row r="8" spans="1:21" x14ac:dyDescent="0.3">
      <c r="A8" s="47"/>
      <c r="B8" s="46"/>
      <c r="C8" s="46"/>
      <c r="D8" s="46"/>
      <c r="E8" s="52"/>
      <c r="F8" s="7"/>
      <c r="G8" s="4"/>
      <c r="H8" s="17"/>
      <c r="I8" s="7"/>
      <c r="J8" s="4"/>
      <c r="K8" s="6"/>
      <c r="L8" s="14"/>
      <c r="M8" s="4"/>
      <c r="N8" s="6"/>
      <c r="O8" s="14"/>
      <c r="P8" s="4"/>
      <c r="Q8" s="6"/>
      <c r="R8" s="14"/>
      <c r="S8" s="4"/>
      <c r="T8" s="6"/>
      <c r="U8" s="3"/>
    </row>
    <row r="9" spans="1:21" x14ac:dyDescent="0.3">
      <c r="A9" s="47"/>
      <c r="B9" s="46"/>
      <c r="C9" s="46"/>
      <c r="D9" s="125"/>
      <c r="E9" s="52"/>
      <c r="F9" s="7"/>
      <c r="G9" s="4"/>
      <c r="H9" s="17"/>
      <c r="I9" s="7"/>
      <c r="J9" s="4"/>
      <c r="K9" s="6"/>
      <c r="L9" s="14"/>
      <c r="M9" s="4"/>
      <c r="N9" s="6"/>
      <c r="O9" s="14"/>
      <c r="P9" s="4"/>
      <c r="Q9" s="6"/>
      <c r="R9" s="14"/>
      <c r="S9" s="4"/>
      <c r="T9" s="6"/>
      <c r="U9" s="3"/>
    </row>
    <row r="10" spans="1:21" ht="15" thickBot="1" x14ac:dyDescent="0.35">
      <c r="A10" s="35"/>
      <c r="B10" s="36"/>
      <c r="C10" s="36"/>
      <c r="D10" s="36"/>
      <c r="E10" s="204"/>
      <c r="F10" s="12"/>
      <c r="G10" s="10"/>
      <c r="H10" s="11"/>
      <c r="I10" s="12"/>
      <c r="J10" s="10"/>
      <c r="K10" s="11"/>
      <c r="L10" s="26"/>
      <c r="M10" s="10"/>
      <c r="N10" s="11"/>
      <c r="O10" s="26"/>
      <c r="P10" s="10"/>
      <c r="Q10" s="11"/>
      <c r="R10" s="26"/>
      <c r="S10" s="10"/>
      <c r="T10" s="11"/>
      <c r="U10" s="13"/>
    </row>
  </sheetData>
  <mergeCells count="8">
    <mergeCell ref="R5:T5"/>
    <mergeCell ref="A1:O1"/>
    <mergeCell ref="A2:O2"/>
    <mergeCell ref="F5:H5"/>
    <mergeCell ref="I5:K5"/>
    <mergeCell ref="L5:N5"/>
    <mergeCell ref="A3:N3"/>
    <mergeCell ref="O5:Q5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12"/>
  <sheetViews>
    <sheetView zoomScaleNormal="100" workbookViewId="0">
      <selection activeCell="AA17" sqref="AA17"/>
    </sheetView>
  </sheetViews>
  <sheetFormatPr defaultRowHeight="14.4" x14ac:dyDescent="0.3"/>
  <cols>
    <col min="1" max="1" width="25.33203125" customWidth="1"/>
    <col min="2" max="2" width="13.5546875" bestFit="1" customWidth="1"/>
    <col min="3" max="3" width="17.6640625" bestFit="1" customWidth="1"/>
    <col min="4" max="4" width="20.88671875" customWidth="1"/>
    <col min="5" max="6" width="18.5546875" customWidth="1"/>
    <col min="7" max="9" width="7" customWidth="1"/>
    <col min="10" max="11" width="6.33203125" customWidth="1"/>
    <col min="12" max="12" width="6.109375" customWidth="1"/>
    <col min="13" max="13" width="6" bestFit="1" customWidth="1"/>
    <col min="14" max="14" width="5" bestFit="1" customWidth="1"/>
    <col min="15" max="15" width="7" customWidth="1"/>
    <col min="16" max="16" width="6.6640625" customWidth="1"/>
    <col min="17" max="17" width="6.5546875" customWidth="1"/>
    <col min="18" max="18" width="5.88671875" customWidth="1"/>
    <col min="19" max="19" width="6" customWidth="1"/>
    <col min="20" max="20" width="5.5546875" customWidth="1"/>
    <col min="21" max="21" width="7.33203125" customWidth="1"/>
    <col min="22" max="22" width="6.5546875" customWidth="1"/>
    <col min="23" max="23" width="7.109375" customWidth="1"/>
    <col min="24" max="24" width="6.88671875" customWidth="1"/>
  </cols>
  <sheetData>
    <row r="1" spans="1:27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38"/>
    </row>
    <row r="2" spans="1:27" ht="28.8" x14ac:dyDescent="0.55000000000000004">
      <c r="A2" s="764" t="s">
        <v>25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39"/>
    </row>
    <row r="3" spans="1:27" ht="23.4" x14ac:dyDescent="0.45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3"/>
      <c r="R3" s="803"/>
    </row>
    <row r="4" spans="1:27" ht="15" thickBot="1" x14ac:dyDescent="0.35"/>
    <row r="5" spans="1:27" ht="27.6" customHeight="1" thickBot="1" x14ac:dyDescent="0.35">
      <c r="A5" s="1"/>
      <c r="B5" s="1"/>
      <c r="C5" s="1"/>
      <c r="D5" s="1"/>
      <c r="E5" s="1"/>
      <c r="F5" s="56" t="s">
        <v>0</v>
      </c>
      <c r="G5" s="772" t="s">
        <v>68</v>
      </c>
      <c r="H5" s="773"/>
      <c r="I5" s="774"/>
      <c r="J5" s="760" t="s">
        <v>207</v>
      </c>
      <c r="K5" s="761"/>
      <c r="L5" s="762"/>
      <c r="M5" s="772" t="s">
        <v>93</v>
      </c>
      <c r="N5" s="773"/>
      <c r="O5" s="774"/>
      <c r="P5" s="760" t="s">
        <v>218</v>
      </c>
      <c r="Q5" s="761"/>
      <c r="R5" s="762"/>
      <c r="S5" s="772" t="s">
        <v>189</v>
      </c>
      <c r="T5" s="773"/>
      <c r="U5" s="774"/>
      <c r="V5" s="772" t="s">
        <v>219</v>
      </c>
      <c r="W5" s="773"/>
      <c r="X5" s="774"/>
      <c r="Y5" s="772" t="s">
        <v>243</v>
      </c>
      <c r="Z5" s="773"/>
      <c r="AA5" s="774"/>
    </row>
    <row r="6" spans="1:27" ht="15" thickBot="1" x14ac:dyDescent="0.35">
      <c r="A6" s="24" t="s">
        <v>1</v>
      </c>
      <c r="B6" s="25" t="s">
        <v>2</v>
      </c>
      <c r="C6" s="25" t="s">
        <v>3</v>
      </c>
      <c r="D6" s="25" t="s">
        <v>63</v>
      </c>
      <c r="E6" s="19" t="s">
        <v>5</v>
      </c>
      <c r="F6" s="2"/>
      <c r="G6" s="60"/>
      <c r="H6" s="61"/>
      <c r="I6" s="62" t="s">
        <v>6</v>
      </c>
      <c r="J6" s="412"/>
      <c r="K6" s="412"/>
      <c r="L6" s="412" t="s">
        <v>6</v>
      </c>
      <c r="M6" s="43"/>
      <c r="N6" s="44"/>
      <c r="O6" s="45" t="s">
        <v>6</v>
      </c>
      <c r="P6" s="437"/>
      <c r="Q6" s="437"/>
      <c r="R6" s="437" t="s">
        <v>6</v>
      </c>
      <c r="S6" s="43"/>
      <c r="T6" s="44"/>
      <c r="U6" s="45" t="s">
        <v>6</v>
      </c>
      <c r="V6" s="43"/>
      <c r="W6" s="44"/>
      <c r="X6" s="45" t="s">
        <v>6</v>
      </c>
      <c r="Y6" s="43"/>
      <c r="Z6" s="44"/>
      <c r="AA6" s="45" t="s">
        <v>6</v>
      </c>
    </row>
    <row r="7" spans="1:27" x14ac:dyDescent="0.3">
      <c r="A7" s="496" t="s">
        <v>238</v>
      </c>
      <c r="B7" s="497" t="s">
        <v>55</v>
      </c>
      <c r="C7" s="497" t="s">
        <v>56</v>
      </c>
      <c r="D7" s="497" t="s">
        <v>144</v>
      </c>
      <c r="E7" s="600" t="s">
        <v>40</v>
      </c>
      <c r="F7" s="599">
        <f>SUM(AA7,O7,L7)</f>
        <v>139.62</v>
      </c>
      <c r="G7" s="591"/>
      <c r="H7" s="582"/>
      <c r="I7" s="601"/>
      <c r="J7" s="602">
        <v>8.26</v>
      </c>
      <c r="K7" s="573">
        <v>22.25</v>
      </c>
      <c r="L7" s="603">
        <f>SUM(J7:K7)</f>
        <v>30.509999999999998</v>
      </c>
      <c r="M7" s="593">
        <v>21.25</v>
      </c>
      <c r="N7" s="594">
        <v>13.2</v>
      </c>
      <c r="O7" s="595">
        <f>SUM(M7:N7)</f>
        <v>34.450000000000003</v>
      </c>
      <c r="P7" s="604"/>
      <c r="Q7" s="605"/>
      <c r="R7" s="606"/>
      <c r="S7" s="593"/>
      <c r="T7" s="594"/>
      <c r="U7" s="595"/>
      <c r="V7" s="593"/>
      <c r="W7" s="594"/>
      <c r="X7" s="595"/>
      <c r="Y7" s="593">
        <v>24.13</v>
      </c>
      <c r="Z7" s="594">
        <v>13.2</v>
      </c>
      <c r="AA7" s="595">
        <f>SUM(Y7:Z7)*2</f>
        <v>74.66</v>
      </c>
    </row>
    <row r="8" spans="1:27" x14ac:dyDescent="0.3">
      <c r="A8" s="496" t="s">
        <v>31</v>
      </c>
      <c r="B8" s="497" t="s">
        <v>51</v>
      </c>
      <c r="C8" s="497" t="s">
        <v>66</v>
      </c>
      <c r="D8" s="497" t="s">
        <v>67</v>
      </c>
      <c r="E8" s="600" t="s">
        <v>32</v>
      </c>
      <c r="F8" s="599">
        <f>SUM(AA8,O8,L8,X8,R8)</f>
        <v>137.19999999999999</v>
      </c>
      <c r="G8" s="591">
        <v>17.309999999999999</v>
      </c>
      <c r="H8" s="582">
        <v>8.26</v>
      </c>
      <c r="I8" s="592">
        <f>SUM(G8:H8)</f>
        <v>25.57</v>
      </c>
      <c r="J8" s="591">
        <v>2.3199999999999998</v>
      </c>
      <c r="K8" s="582">
        <v>19.690000000000001</v>
      </c>
      <c r="L8" s="607">
        <f>SUM(J8:K8)</f>
        <v>22.01</v>
      </c>
      <c r="M8" s="593">
        <v>20</v>
      </c>
      <c r="N8" s="594">
        <v>8.26</v>
      </c>
      <c r="O8" s="595">
        <f>SUM(M8:N8)</f>
        <v>28.259999999999998</v>
      </c>
      <c r="P8" s="604">
        <v>20.38</v>
      </c>
      <c r="Q8" s="605">
        <v>3.6</v>
      </c>
      <c r="R8" s="606">
        <f>SUM(P8:Q8)</f>
        <v>23.98</v>
      </c>
      <c r="S8" s="593"/>
      <c r="T8" s="594"/>
      <c r="U8" s="595"/>
      <c r="V8" s="593">
        <v>16.690000000000001</v>
      </c>
      <c r="W8" s="594">
        <v>0</v>
      </c>
      <c r="X8" s="595">
        <f>SUM(V8:W8)</f>
        <v>16.690000000000001</v>
      </c>
      <c r="Y8" s="593">
        <v>23.13</v>
      </c>
      <c r="Z8" s="594">
        <v>0</v>
      </c>
      <c r="AA8" s="595">
        <f>SUM(Y8:Z8)*2</f>
        <v>46.26</v>
      </c>
    </row>
    <row r="9" spans="1:27" x14ac:dyDescent="0.3">
      <c r="A9" s="47" t="s">
        <v>179</v>
      </c>
      <c r="B9" s="46" t="s">
        <v>190</v>
      </c>
      <c r="C9" s="46" t="s">
        <v>191</v>
      </c>
      <c r="D9" s="46" t="s">
        <v>192</v>
      </c>
      <c r="E9" s="48" t="s">
        <v>182</v>
      </c>
      <c r="F9" s="31">
        <f>SUM(U9)</f>
        <v>37.58</v>
      </c>
      <c r="G9" s="97"/>
      <c r="H9" s="98"/>
      <c r="I9" s="75"/>
      <c r="J9" s="69"/>
      <c r="K9" s="67"/>
      <c r="L9" s="111"/>
      <c r="M9" s="7"/>
      <c r="N9" s="4"/>
      <c r="O9" s="6"/>
      <c r="P9" s="472"/>
      <c r="Q9" s="133"/>
      <c r="R9" s="102"/>
      <c r="S9" s="105">
        <v>24.38</v>
      </c>
      <c r="T9" s="103">
        <v>13.2</v>
      </c>
      <c r="U9" s="104">
        <f>SUM(S9:T9)</f>
        <v>37.58</v>
      </c>
      <c r="V9" s="7"/>
      <c r="W9" s="4"/>
      <c r="X9" s="6"/>
      <c r="Y9" s="7"/>
      <c r="Z9" s="4"/>
      <c r="AA9" s="6"/>
    </row>
    <row r="10" spans="1:27" ht="15" thickBot="1" x14ac:dyDescent="0.35">
      <c r="A10" s="49"/>
      <c r="B10" s="50"/>
      <c r="C10" s="50"/>
      <c r="D10" s="50"/>
      <c r="E10" s="51"/>
      <c r="F10" s="13"/>
      <c r="G10" s="70"/>
      <c r="H10" s="68"/>
      <c r="I10" s="78"/>
      <c r="J10" s="471"/>
      <c r="K10" s="195"/>
      <c r="L10" s="238"/>
      <c r="M10" s="53"/>
      <c r="N10" s="54"/>
      <c r="O10" s="63"/>
      <c r="P10" s="473"/>
      <c r="Q10" s="467"/>
      <c r="R10" s="438"/>
      <c r="S10" s="53"/>
      <c r="T10" s="54"/>
      <c r="U10" s="63"/>
      <c r="V10" s="53"/>
      <c r="W10" s="54"/>
      <c r="X10" s="63"/>
      <c r="Y10" s="53"/>
      <c r="Z10" s="54"/>
      <c r="AA10" s="63"/>
    </row>
    <row r="11" spans="1:27" ht="15" hidden="1" thickBot="1" x14ac:dyDescent="0.35">
      <c r="A11" s="64"/>
      <c r="B11" s="65"/>
      <c r="C11" s="65"/>
      <c r="D11" s="65"/>
      <c r="E11" s="66"/>
      <c r="F11" s="731"/>
      <c r="G11" s="53"/>
      <c r="H11" s="54"/>
      <c r="I11" s="63">
        <f>G11+H11</f>
        <v>0</v>
      </c>
      <c r="J11" s="15"/>
      <c r="K11" s="16"/>
      <c r="L11" s="17">
        <f>J11+K11</f>
        <v>0</v>
      </c>
      <c r="M11" s="15"/>
      <c r="N11" s="16"/>
      <c r="O11" s="17">
        <f>M11+N11</f>
        <v>0</v>
      </c>
      <c r="P11" s="32" t="e">
        <f>#REF!+#REF!</f>
        <v>#REF!</v>
      </c>
    </row>
    <row r="12" spans="1:27" ht="15" hidden="1" thickBot="1" x14ac:dyDescent="0.35">
      <c r="A12" s="22"/>
      <c r="B12" s="22"/>
      <c r="C12" s="22"/>
      <c r="D12" s="22"/>
      <c r="E12" s="23"/>
      <c r="F12" s="732"/>
      <c r="G12" s="15"/>
      <c r="H12" s="54"/>
      <c r="I12" s="63">
        <f t="shared" ref="I12" si="0">G12+H12</f>
        <v>0</v>
      </c>
      <c r="J12" s="12"/>
      <c r="K12" s="10"/>
      <c r="L12" s="11">
        <f t="shared" ref="L12" si="1">J12+K12</f>
        <v>0</v>
      </c>
      <c r="M12" s="12"/>
      <c r="N12" s="10"/>
      <c r="O12" s="11">
        <f t="shared" ref="O12" si="2">M12+N12</f>
        <v>0</v>
      </c>
      <c r="P12" s="13" t="e">
        <f>#REF!+#REF!</f>
        <v>#REF!</v>
      </c>
    </row>
  </sheetData>
  <autoFilter ref="A6:P6" xr:uid="{00000000-0009-0000-0000-000011000000}">
    <sortState xmlns:xlrd2="http://schemas.microsoft.com/office/spreadsheetml/2017/richdata2" ref="A7:P9">
      <sortCondition descending="1" ref="I6"/>
    </sortState>
  </autoFilter>
  <sortState xmlns:xlrd2="http://schemas.microsoft.com/office/spreadsheetml/2017/richdata2" ref="A7:AB9">
    <sortCondition descending="1" ref="AB9"/>
  </sortState>
  <mergeCells count="10">
    <mergeCell ref="Y5:AA5"/>
    <mergeCell ref="V5:X5"/>
    <mergeCell ref="A1:P1"/>
    <mergeCell ref="A2:P2"/>
    <mergeCell ref="G5:I5"/>
    <mergeCell ref="M5:O5"/>
    <mergeCell ref="S5:U5"/>
    <mergeCell ref="A3:R3"/>
    <mergeCell ref="J5:L5"/>
    <mergeCell ref="P5:R5"/>
  </mergeCells>
  <printOptions horizontalCentered="1"/>
  <pageMargins left="3.937007874015748E-2" right="3.937007874015748E-2" top="1.5716666666666668" bottom="0.74803149606299213" header="0.11811023622047245" footer="0.31496062992125984"/>
  <pageSetup paperSize="8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8:Q16"/>
  <sheetViews>
    <sheetView zoomScaleNormal="100" workbookViewId="0">
      <selection activeCell="A10" sqref="A10:Q10"/>
    </sheetView>
  </sheetViews>
  <sheetFormatPr defaultRowHeight="14.4" x14ac:dyDescent="0.3"/>
  <cols>
    <col min="1" max="1" width="25.33203125" customWidth="1"/>
    <col min="2" max="2" width="13.5546875" bestFit="1" customWidth="1"/>
    <col min="3" max="3" width="14.88671875" customWidth="1"/>
    <col min="4" max="4" width="20.88671875" customWidth="1"/>
    <col min="5" max="5" width="18.5546875" customWidth="1"/>
    <col min="6" max="11" width="7" customWidth="1"/>
    <col min="12" max="12" width="7.6640625" customWidth="1"/>
    <col min="13" max="13" width="7.109375" customWidth="1"/>
    <col min="14" max="14" width="7" customWidth="1"/>
    <col min="15" max="15" width="8.109375" bestFit="1" customWidth="1"/>
  </cols>
  <sheetData>
    <row r="8" spans="1:17" ht="31.2" x14ac:dyDescent="0.6">
      <c r="A8" s="763" t="s">
        <v>8</v>
      </c>
      <c r="B8" s="763"/>
      <c r="C8" s="763"/>
      <c r="D8" s="763"/>
      <c r="E8" s="763"/>
      <c r="F8" s="763"/>
      <c r="G8" s="763"/>
      <c r="H8" s="763"/>
      <c r="I8" s="763"/>
      <c r="J8" s="763"/>
      <c r="K8" s="763"/>
      <c r="L8" s="763"/>
      <c r="M8" s="763"/>
      <c r="N8" s="763"/>
      <c r="O8" s="763"/>
      <c r="P8" s="38"/>
    </row>
    <row r="9" spans="1:17" ht="28.8" x14ac:dyDescent="0.55000000000000004">
      <c r="A9" s="764" t="s">
        <v>26</v>
      </c>
      <c r="B9" s="764"/>
      <c r="C9" s="764"/>
      <c r="D9" s="764"/>
      <c r="E9" s="764"/>
      <c r="F9" s="764"/>
      <c r="G9" s="764"/>
      <c r="H9" s="764"/>
      <c r="I9" s="764"/>
      <c r="J9" s="764"/>
      <c r="K9" s="764"/>
      <c r="L9" s="764"/>
      <c r="M9" s="764"/>
      <c r="N9" s="764"/>
      <c r="O9" s="764"/>
      <c r="P9" s="39"/>
    </row>
    <row r="10" spans="1:17" ht="23.4" x14ac:dyDescent="0.45">
      <c r="A10" s="803"/>
      <c r="B10" s="803"/>
      <c r="C10" s="803"/>
      <c r="D10" s="803"/>
      <c r="E10" s="803"/>
      <c r="F10" s="803"/>
      <c r="G10" s="803"/>
      <c r="H10" s="803"/>
      <c r="I10" s="803"/>
      <c r="J10" s="803"/>
      <c r="K10" s="803"/>
      <c r="L10" s="803"/>
      <c r="M10" s="803"/>
      <c r="N10" s="803"/>
      <c r="O10" s="803"/>
      <c r="P10" s="803"/>
      <c r="Q10" s="803"/>
    </row>
    <row r="11" spans="1:17" ht="15" thickBot="1" x14ac:dyDescent="0.35"/>
    <row r="12" spans="1:17" ht="27.75" customHeight="1" thickBot="1" x14ac:dyDescent="0.35">
      <c r="A12" s="1"/>
      <c r="B12" s="1"/>
      <c r="C12" s="1"/>
      <c r="D12" s="1"/>
      <c r="E12" s="1"/>
      <c r="F12" s="791"/>
      <c r="G12" s="792"/>
      <c r="H12" s="836"/>
      <c r="I12" s="772"/>
      <c r="J12" s="773"/>
      <c r="K12" s="774"/>
      <c r="L12" s="772"/>
      <c r="M12" s="773"/>
      <c r="N12" s="774"/>
      <c r="O12" s="56" t="s">
        <v>0</v>
      </c>
    </row>
    <row r="13" spans="1:17" x14ac:dyDescent="0.3">
      <c r="A13" s="24" t="s">
        <v>1</v>
      </c>
      <c r="B13" s="25" t="s">
        <v>2</v>
      </c>
      <c r="C13" s="25" t="s">
        <v>3</v>
      </c>
      <c r="D13" s="25" t="s">
        <v>33</v>
      </c>
      <c r="E13" s="55" t="s">
        <v>5</v>
      </c>
      <c r="F13" s="43"/>
      <c r="G13" s="44"/>
      <c r="H13" s="45" t="s">
        <v>6</v>
      </c>
      <c r="I13" s="43"/>
      <c r="J13" s="44"/>
      <c r="K13" s="45" t="s">
        <v>6</v>
      </c>
      <c r="L13" s="43"/>
      <c r="M13" s="44"/>
      <c r="N13" s="45" t="s">
        <v>6</v>
      </c>
      <c r="O13" s="116"/>
    </row>
    <row r="14" spans="1:17" x14ac:dyDescent="0.3">
      <c r="A14" s="47"/>
      <c r="B14" s="46"/>
      <c r="C14" s="46"/>
      <c r="D14" s="46"/>
      <c r="E14" s="52"/>
      <c r="F14" s="69"/>
      <c r="G14" s="67"/>
      <c r="H14" s="75"/>
      <c r="I14" s="7"/>
      <c r="J14" s="4"/>
      <c r="K14" s="6"/>
      <c r="L14" s="7"/>
      <c r="M14" s="4"/>
      <c r="N14" s="75"/>
      <c r="O14" s="111"/>
    </row>
    <row r="15" spans="1:17" x14ac:dyDescent="0.3">
      <c r="B15" s="46"/>
      <c r="C15" s="46"/>
      <c r="D15" s="46"/>
      <c r="E15" s="52"/>
      <c r="F15" s="7"/>
      <c r="G15" s="4"/>
      <c r="H15" s="75"/>
      <c r="I15" s="7"/>
      <c r="J15" s="4"/>
      <c r="K15" s="6"/>
      <c r="L15" s="7"/>
      <c r="M15" s="4"/>
      <c r="N15" s="6"/>
      <c r="O15" s="102"/>
    </row>
    <row r="16" spans="1:17" x14ac:dyDescent="0.3">
      <c r="A16" s="47"/>
      <c r="B16" s="46"/>
      <c r="C16" s="46"/>
      <c r="D16" s="46"/>
      <c r="E16" s="52"/>
      <c r="F16" s="7"/>
      <c r="G16" s="4"/>
      <c r="H16" s="75"/>
      <c r="I16" s="7"/>
      <c r="J16" s="4"/>
      <c r="K16" s="6"/>
      <c r="L16" s="7"/>
      <c r="M16" s="4"/>
      <c r="N16" s="6"/>
      <c r="O16" s="102"/>
    </row>
  </sheetData>
  <autoFilter ref="A13:O13" xr:uid="{00000000-0009-0000-0000-000012000000}">
    <sortState xmlns:xlrd2="http://schemas.microsoft.com/office/spreadsheetml/2017/richdata2" ref="A14:O35">
      <sortCondition descending="1" ref="O13"/>
    </sortState>
  </autoFilter>
  <mergeCells count="6">
    <mergeCell ref="A8:O8"/>
    <mergeCell ref="A9:O9"/>
    <mergeCell ref="F12:H12"/>
    <mergeCell ref="I12:K12"/>
    <mergeCell ref="L12:N12"/>
    <mergeCell ref="A10:Q10"/>
  </mergeCells>
  <printOptions horizontalCentered="1"/>
  <pageMargins left="3.937007874015748E-2" right="3.937007874015748E-2" top="1.5716666666666668" bottom="0.74803149606299213" header="0.11811023622047245" footer="0.31496062992125984"/>
  <pageSetup paperSize="8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5"/>
  <sheetViews>
    <sheetView topLeftCell="A2" zoomScaleNormal="100" workbookViewId="0">
      <selection activeCell="Y17" sqref="Y17"/>
    </sheetView>
  </sheetViews>
  <sheetFormatPr defaultRowHeight="14.4" x14ac:dyDescent="0.3"/>
  <cols>
    <col min="1" max="1" width="16.44140625" bestFit="1" customWidth="1"/>
    <col min="2" max="2" width="11.6640625" bestFit="1" customWidth="1"/>
    <col min="3" max="3" width="16" bestFit="1" customWidth="1"/>
    <col min="4" max="4" width="21.109375" bestFit="1" customWidth="1"/>
    <col min="5" max="6" width="20.88671875" customWidth="1"/>
    <col min="7" max="8" width="6.109375" bestFit="1" customWidth="1"/>
    <col min="9" max="9" width="8" customWidth="1"/>
    <col min="10" max="11" width="6.109375" bestFit="1" customWidth="1"/>
    <col min="12" max="12" width="5.6640625" customWidth="1"/>
    <col min="13" max="13" width="6.33203125" customWidth="1"/>
    <col min="14" max="14" width="4.88671875" customWidth="1"/>
    <col min="15" max="15" width="6.5546875" customWidth="1"/>
    <col min="16" max="16" width="7" customWidth="1"/>
    <col min="17" max="17" width="5.88671875" customWidth="1"/>
    <col min="18" max="18" width="5.5546875" customWidth="1"/>
    <col min="19" max="19" width="5" customWidth="1"/>
    <col min="20" max="20" width="5.88671875" customWidth="1"/>
    <col min="21" max="21" width="7.109375" customWidth="1"/>
    <col min="22" max="22" width="8.88671875" customWidth="1"/>
    <col min="26" max="26" width="6.6640625" customWidth="1"/>
  </cols>
  <sheetData>
    <row r="1" spans="1:27" ht="21" x14ac:dyDescent="0.4">
      <c r="A1" s="776" t="s">
        <v>8</v>
      </c>
      <c r="B1" s="776"/>
      <c r="C1" s="776"/>
      <c r="D1" s="776"/>
      <c r="E1" s="776"/>
      <c r="F1" s="776"/>
      <c r="G1" s="776"/>
      <c r="H1" s="776"/>
      <c r="I1" s="776"/>
      <c r="J1" s="776"/>
      <c r="K1" s="776"/>
      <c r="L1" s="776"/>
      <c r="M1" s="776"/>
      <c r="N1" s="776"/>
      <c r="O1" s="776"/>
      <c r="P1" s="776"/>
    </row>
    <row r="2" spans="1:27" ht="28.8" x14ac:dyDescent="0.55000000000000004">
      <c r="A2" s="764" t="s">
        <v>10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</row>
    <row r="3" spans="1:27" ht="27" customHeight="1" x14ac:dyDescent="0.55000000000000004">
      <c r="A3" s="771"/>
      <c r="B3" s="782"/>
      <c r="C3" s="782"/>
      <c r="D3" s="782"/>
      <c r="E3" s="782"/>
      <c r="F3" s="782"/>
      <c r="G3" s="782"/>
      <c r="H3" s="782"/>
      <c r="I3" s="782"/>
      <c r="J3" s="782"/>
      <c r="K3" s="782"/>
      <c r="L3" s="782"/>
      <c r="M3" s="782"/>
      <c r="N3" s="782"/>
      <c r="O3" s="782"/>
      <c r="P3" s="107"/>
    </row>
    <row r="4" spans="1:27" ht="15" thickBot="1" x14ac:dyDescent="0.35">
      <c r="A4" s="775" t="s">
        <v>10</v>
      </c>
      <c r="B4" s="775"/>
      <c r="C4" s="775"/>
      <c r="D4" s="734"/>
      <c r="E4" s="734"/>
      <c r="F4" s="734"/>
      <c r="M4" s="141"/>
      <c r="N4" s="141"/>
      <c r="O4" s="141"/>
    </row>
    <row r="5" spans="1:27" ht="27.75" customHeight="1" thickBot="1" x14ac:dyDescent="0.35">
      <c r="A5" s="209"/>
      <c r="B5" s="209"/>
      <c r="C5" s="209"/>
      <c r="D5" s="209"/>
      <c r="E5" s="209"/>
      <c r="F5" s="735" t="s">
        <v>0</v>
      </c>
      <c r="G5" s="777" t="s">
        <v>68</v>
      </c>
      <c r="H5" s="773"/>
      <c r="I5" s="778"/>
      <c r="J5" s="777" t="s">
        <v>207</v>
      </c>
      <c r="K5" s="786"/>
      <c r="L5" s="787"/>
      <c r="M5" s="779" t="s">
        <v>93</v>
      </c>
      <c r="N5" s="780"/>
      <c r="O5" s="781"/>
      <c r="P5" s="783" t="s">
        <v>146</v>
      </c>
      <c r="Q5" s="784"/>
      <c r="R5" s="785"/>
      <c r="S5" s="772" t="s">
        <v>157</v>
      </c>
      <c r="T5" s="773"/>
      <c r="U5" s="774"/>
      <c r="V5" s="772" t="s">
        <v>233</v>
      </c>
      <c r="W5" s="773"/>
      <c r="X5" s="774"/>
      <c r="Y5" s="772" t="s">
        <v>240</v>
      </c>
      <c r="Z5" s="773"/>
      <c r="AA5" s="774"/>
    </row>
    <row r="6" spans="1:27" ht="15" thickBot="1" x14ac:dyDescent="0.35">
      <c r="A6" s="736" t="s">
        <v>1</v>
      </c>
      <c r="B6" s="737" t="s">
        <v>2</v>
      </c>
      <c r="C6" s="737" t="s">
        <v>3</v>
      </c>
      <c r="D6" s="737" t="s">
        <v>33</v>
      </c>
      <c r="E6" s="738" t="s">
        <v>5</v>
      </c>
      <c r="F6" s="739"/>
      <c r="G6" s="159"/>
      <c r="H6" s="152"/>
      <c r="I6" s="176" t="s">
        <v>6</v>
      </c>
      <c r="J6" s="371"/>
      <c r="K6" s="5"/>
      <c r="L6" s="372"/>
      <c r="M6" s="175"/>
      <c r="N6" s="152"/>
      <c r="O6" s="153" t="s">
        <v>6</v>
      </c>
      <c r="P6" s="156"/>
      <c r="Q6" s="156"/>
      <c r="R6" s="162"/>
      <c r="S6" s="160"/>
      <c r="T6" s="176"/>
      <c r="U6" s="244" t="s">
        <v>6</v>
      </c>
      <c r="V6" s="160"/>
      <c r="W6" s="157"/>
      <c r="X6" s="176" t="s">
        <v>6</v>
      </c>
      <c r="Y6" s="160"/>
      <c r="Z6" s="157"/>
      <c r="AA6" s="176" t="s">
        <v>6</v>
      </c>
    </row>
    <row r="7" spans="1:27" ht="27.6" x14ac:dyDescent="0.3">
      <c r="A7" s="740" t="s">
        <v>90</v>
      </c>
      <c r="B7" s="741" t="s">
        <v>91</v>
      </c>
      <c r="C7" s="741" t="s">
        <v>92</v>
      </c>
      <c r="D7" s="741" t="s">
        <v>84</v>
      </c>
      <c r="E7" s="742" t="s">
        <v>85</v>
      </c>
      <c r="F7" s="743">
        <f t="shared" ref="F7:F13" si="0">SUM(AA7,U7,X7,O7,L7,I7)</f>
        <v>153.88</v>
      </c>
      <c r="G7" s="536">
        <v>17.309999999999999</v>
      </c>
      <c r="H7" s="537">
        <v>7</v>
      </c>
      <c r="I7" s="538">
        <f>SUM(G7:H7)</f>
        <v>24.31</v>
      </c>
      <c r="J7" s="539">
        <v>21.25</v>
      </c>
      <c r="K7" s="540">
        <v>11.66</v>
      </c>
      <c r="L7" s="541">
        <f>SUM(J7:K7)</f>
        <v>32.909999999999997</v>
      </c>
      <c r="M7" s="542"/>
      <c r="N7" s="543"/>
      <c r="O7" s="544"/>
      <c r="P7" s="545">
        <v>18.63</v>
      </c>
      <c r="Q7" s="546">
        <v>7</v>
      </c>
      <c r="R7" s="547">
        <f>SUM(P7:Q7)</f>
        <v>25.63</v>
      </c>
      <c r="S7" s="548">
        <v>19.559999999999999</v>
      </c>
      <c r="T7" s="489">
        <v>13.2</v>
      </c>
      <c r="U7" s="549">
        <f>SUM(S7:T7)</f>
        <v>32.76</v>
      </c>
      <c r="V7" s="548"/>
      <c r="W7" s="489"/>
      <c r="X7" s="549"/>
      <c r="Y7" s="548">
        <v>18.75</v>
      </c>
      <c r="Z7" s="489">
        <v>13.2</v>
      </c>
      <c r="AA7" s="549">
        <f t="shared" ref="AA7:AA13" si="1">SUM(Y7:Z7)*2</f>
        <v>63.9</v>
      </c>
    </row>
    <row r="8" spans="1:27" x14ac:dyDescent="0.3">
      <c r="A8" s="744" t="s">
        <v>95</v>
      </c>
      <c r="B8" s="745" t="s">
        <v>165</v>
      </c>
      <c r="C8" s="745" t="s">
        <v>166</v>
      </c>
      <c r="D8" s="746" t="s">
        <v>168</v>
      </c>
      <c r="E8" s="252" t="s">
        <v>99</v>
      </c>
      <c r="F8" s="747">
        <f t="shared" si="0"/>
        <v>87.92</v>
      </c>
      <c r="G8" s="253"/>
      <c r="H8" s="254"/>
      <c r="I8" s="414"/>
      <c r="J8" s="255"/>
      <c r="K8" s="136"/>
      <c r="L8" s="134"/>
      <c r="M8" s="161"/>
      <c r="N8" s="136"/>
      <c r="O8" s="134"/>
      <c r="P8" s="255"/>
      <c r="Q8" s="161"/>
      <c r="R8" s="164"/>
      <c r="S8" s="256">
        <v>16.88</v>
      </c>
      <c r="T8" s="257">
        <v>12.76</v>
      </c>
      <c r="U8" s="258">
        <f>SUM(S8:T8)</f>
        <v>29.64</v>
      </c>
      <c r="V8" s="256"/>
      <c r="W8" s="257"/>
      <c r="X8" s="258"/>
      <c r="Y8" s="256">
        <v>20.88</v>
      </c>
      <c r="Z8" s="257">
        <v>8.26</v>
      </c>
      <c r="AA8" s="251">
        <f t="shared" si="1"/>
        <v>58.28</v>
      </c>
    </row>
    <row r="9" spans="1:27" x14ac:dyDescent="0.3">
      <c r="A9" s="748" t="s">
        <v>95</v>
      </c>
      <c r="B9" s="748" t="s">
        <v>106</v>
      </c>
      <c r="C9" s="748" t="s">
        <v>107</v>
      </c>
      <c r="D9" s="748" t="s">
        <v>108</v>
      </c>
      <c r="E9" s="252" t="s">
        <v>99</v>
      </c>
      <c r="F9" s="747">
        <f t="shared" si="0"/>
        <v>26.53</v>
      </c>
      <c r="G9" s="253"/>
      <c r="H9" s="254"/>
      <c r="I9" s="414"/>
      <c r="J9" s="255"/>
      <c r="K9" s="136"/>
      <c r="L9" s="134"/>
      <c r="M9" s="165">
        <v>18.13</v>
      </c>
      <c r="N9" s="135">
        <v>8.4</v>
      </c>
      <c r="O9" s="134">
        <f>SUM(M9:N9)</f>
        <v>26.53</v>
      </c>
      <c r="P9" s="161"/>
      <c r="Q9" s="136"/>
      <c r="R9" s="134"/>
      <c r="S9" s="256"/>
      <c r="T9" s="257"/>
      <c r="U9" s="258"/>
      <c r="V9" s="256"/>
      <c r="W9" s="257"/>
      <c r="X9" s="258"/>
      <c r="Y9" s="256"/>
      <c r="Z9" s="257"/>
      <c r="AA9" s="251">
        <f t="shared" si="1"/>
        <v>0</v>
      </c>
    </row>
    <row r="10" spans="1:27" x14ac:dyDescent="0.3">
      <c r="A10" s="748" t="s">
        <v>223</v>
      </c>
      <c r="B10" s="746" t="s">
        <v>230</v>
      </c>
      <c r="C10" s="746" t="s">
        <v>231</v>
      </c>
      <c r="D10" s="746" t="s">
        <v>232</v>
      </c>
      <c r="E10" s="252" t="s">
        <v>227</v>
      </c>
      <c r="F10" s="747">
        <f t="shared" si="0"/>
        <v>23.77</v>
      </c>
      <c r="G10" s="253"/>
      <c r="H10" s="254"/>
      <c r="I10" s="414"/>
      <c r="J10" s="255"/>
      <c r="K10" s="136"/>
      <c r="L10" s="134"/>
      <c r="M10" s="161"/>
      <c r="N10" s="136"/>
      <c r="O10" s="134"/>
      <c r="P10" s="161"/>
      <c r="Q10" s="136"/>
      <c r="R10" s="134"/>
      <c r="S10" s="7"/>
      <c r="T10" s="256"/>
      <c r="U10" s="258"/>
      <c r="V10" s="256">
        <v>7.14</v>
      </c>
      <c r="W10" s="257">
        <v>16.63</v>
      </c>
      <c r="X10" s="258">
        <f>SUM(V10:W10)</f>
        <v>23.77</v>
      </c>
      <c r="Y10" s="256"/>
      <c r="Z10" s="257"/>
      <c r="AA10" s="251">
        <f t="shared" si="1"/>
        <v>0</v>
      </c>
    </row>
    <row r="11" spans="1:27" x14ac:dyDescent="0.3">
      <c r="A11" s="749" t="s">
        <v>94</v>
      </c>
      <c r="B11" s="750" t="s">
        <v>96</v>
      </c>
      <c r="C11" s="750" t="s">
        <v>169</v>
      </c>
      <c r="D11" s="750" t="s">
        <v>167</v>
      </c>
      <c r="E11" s="461" t="s">
        <v>147</v>
      </c>
      <c r="F11" s="747">
        <f t="shared" si="0"/>
        <v>12.98</v>
      </c>
      <c r="G11" s="445"/>
      <c r="H11" s="446"/>
      <c r="I11" s="415"/>
      <c r="J11" s="447"/>
      <c r="K11" s="448"/>
      <c r="L11" s="449"/>
      <c r="M11" s="450"/>
      <c r="N11" s="448"/>
      <c r="O11" s="449"/>
      <c r="P11" s="450"/>
      <c r="Q11" s="448"/>
      <c r="R11" s="449"/>
      <c r="S11" s="15">
        <v>0</v>
      </c>
      <c r="T11" s="492">
        <v>12.98</v>
      </c>
      <c r="U11" s="462">
        <f>SUM(T11:T11)</f>
        <v>12.98</v>
      </c>
      <c r="V11" s="451"/>
      <c r="W11" s="444"/>
      <c r="X11" s="452"/>
      <c r="Y11" s="451"/>
      <c r="Z11" s="444"/>
      <c r="AA11" s="251">
        <f t="shared" si="1"/>
        <v>0</v>
      </c>
    </row>
    <row r="12" spans="1:27" x14ac:dyDescent="0.3">
      <c r="A12" s="749" t="s">
        <v>94</v>
      </c>
      <c r="B12" s="751" t="s">
        <v>89</v>
      </c>
      <c r="C12" s="751" t="s">
        <v>170</v>
      </c>
      <c r="D12" s="751" t="s">
        <v>171</v>
      </c>
      <c r="E12" s="752" t="s">
        <v>147</v>
      </c>
      <c r="F12" s="747">
        <f t="shared" si="0"/>
        <v>7.98</v>
      </c>
      <c r="G12" s="145"/>
      <c r="H12" s="100"/>
      <c r="I12" s="564"/>
      <c r="J12" s="99"/>
      <c r="K12" s="100"/>
      <c r="L12" s="560"/>
      <c r="M12" s="145"/>
      <c r="N12" s="100"/>
      <c r="O12" s="560"/>
      <c r="P12" s="145"/>
      <c r="Q12" s="100"/>
      <c r="R12" s="560"/>
      <c r="S12" s="105">
        <v>0</v>
      </c>
      <c r="T12" s="145">
        <v>7.98</v>
      </c>
      <c r="U12" s="560">
        <f>SUM(T12)</f>
        <v>7.98</v>
      </c>
      <c r="V12" s="145"/>
      <c r="W12" s="100"/>
      <c r="X12" s="564"/>
      <c r="Y12" s="145"/>
      <c r="Z12" s="100"/>
      <c r="AA12" s="251">
        <f t="shared" si="1"/>
        <v>0</v>
      </c>
    </row>
    <row r="13" spans="1:27" ht="15" thickBot="1" x14ac:dyDescent="0.35">
      <c r="A13" s="753" t="s">
        <v>223</v>
      </c>
      <c r="B13" s="754" t="s">
        <v>234</v>
      </c>
      <c r="C13" s="754" t="s">
        <v>235</v>
      </c>
      <c r="D13" s="754" t="s">
        <v>236</v>
      </c>
      <c r="E13" s="559" t="s">
        <v>227</v>
      </c>
      <c r="F13" s="747">
        <f t="shared" si="0"/>
        <v>0</v>
      </c>
      <c r="G13" s="561"/>
      <c r="H13" s="562"/>
      <c r="I13" s="563"/>
      <c r="J13" s="565"/>
      <c r="K13" s="566"/>
      <c r="L13" s="458"/>
      <c r="M13" s="567"/>
      <c r="N13" s="566"/>
      <c r="O13" s="458"/>
      <c r="P13" s="567"/>
      <c r="Q13" s="566"/>
      <c r="R13" s="458"/>
      <c r="S13" s="12"/>
      <c r="T13" s="568"/>
      <c r="U13" s="569"/>
      <c r="V13" s="568">
        <v>0</v>
      </c>
      <c r="W13" s="558">
        <v>0</v>
      </c>
      <c r="X13" s="570">
        <v>0</v>
      </c>
      <c r="Y13" s="568"/>
      <c r="Z13" s="558"/>
      <c r="AA13" s="251">
        <f t="shared" si="1"/>
        <v>0</v>
      </c>
    </row>
    <row r="15" spans="1:27" x14ac:dyDescent="0.3">
      <c r="A15" s="1"/>
      <c r="E15" s="209"/>
      <c r="F15" s="209"/>
      <c r="G15" s="210"/>
      <c r="H15" s="210"/>
      <c r="I15" s="211"/>
      <c r="J15" s="211"/>
      <c r="K15" s="211"/>
      <c r="L15" s="211"/>
      <c r="O15" s="212"/>
      <c r="P15" s="213"/>
    </row>
  </sheetData>
  <autoFilter ref="A6:P14" xr:uid="{00000000-0009-0000-0000-000001000000}"/>
  <sortState xmlns:xlrd2="http://schemas.microsoft.com/office/spreadsheetml/2017/richdata2" ref="A7:AB13">
    <sortCondition descending="1" ref="AB13"/>
  </sortState>
  <mergeCells count="11">
    <mergeCell ref="Y5:AA5"/>
    <mergeCell ref="A4:C4"/>
    <mergeCell ref="V5:X5"/>
    <mergeCell ref="A1:P1"/>
    <mergeCell ref="A2:P2"/>
    <mergeCell ref="G5:I5"/>
    <mergeCell ref="S5:U5"/>
    <mergeCell ref="M5:O5"/>
    <mergeCell ref="A3:O3"/>
    <mergeCell ref="P5:R5"/>
    <mergeCell ref="J5:L5"/>
  </mergeCells>
  <printOptions horizontalCentered="1"/>
  <pageMargins left="3.937007874015748E-2" right="3.937007874015748E-2" top="1.5748031496062993" bottom="0.74803149606299213" header="0.11811023622047245" footer="0.31496062992125984"/>
  <pageSetup paperSize="8" scale="53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33"/>
  <sheetViews>
    <sheetView zoomScaleNormal="100" workbookViewId="0">
      <selection activeCell="L36" sqref="L36"/>
    </sheetView>
  </sheetViews>
  <sheetFormatPr defaultRowHeight="14.4" x14ac:dyDescent="0.3"/>
  <cols>
    <col min="1" max="1" width="20.88671875" bestFit="1" customWidth="1"/>
    <col min="2" max="2" width="17.6640625" customWidth="1"/>
    <col min="3" max="3" width="11.6640625" customWidth="1"/>
    <col min="4" max="5" width="15.6640625" bestFit="1" customWidth="1"/>
    <col min="6" max="6" width="15.6640625" customWidth="1"/>
    <col min="7" max="15" width="7" customWidth="1"/>
    <col min="16" max="16" width="7.6640625" customWidth="1"/>
    <col min="17" max="17" width="7.109375" customWidth="1"/>
    <col min="18" max="21" width="7" customWidth="1"/>
    <col min="22" max="22" width="8.109375" bestFit="1" customWidth="1"/>
  </cols>
  <sheetData>
    <row r="1" spans="1:27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  <c r="T1" s="763"/>
      <c r="U1" s="763"/>
      <c r="V1" s="763"/>
      <c r="W1" s="38"/>
    </row>
    <row r="2" spans="1:27" ht="28.8" x14ac:dyDescent="0.55000000000000004">
      <c r="A2" s="764" t="s">
        <v>145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4"/>
      <c r="T2" s="764"/>
      <c r="U2" s="764"/>
      <c r="V2" s="764"/>
      <c r="W2" s="39"/>
    </row>
    <row r="3" spans="1:27" ht="28.8" x14ac:dyDescent="0.55000000000000004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3"/>
      <c r="R3" s="803"/>
      <c r="S3" s="803"/>
      <c r="T3" s="107"/>
      <c r="U3" s="107"/>
      <c r="V3" s="107"/>
      <c r="W3" s="39"/>
    </row>
    <row r="4" spans="1:27" ht="15" thickBot="1" x14ac:dyDescent="0.35"/>
    <row r="5" spans="1:27" ht="27.75" customHeight="1" thickBot="1" x14ac:dyDescent="0.35">
      <c r="A5" s="1"/>
      <c r="B5" s="1"/>
      <c r="C5" s="1"/>
      <c r="D5" s="1"/>
      <c r="E5" s="1"/>
      <c r="F5" s="2" t="s">
        <v>0</v>
      </c>
      <c r="G5" s="828" t="s">
        <v>207</v>
      </c>
      <c r="H5" s="829"/>
      <c r="I5" s="830"/>
      <c r="J5" s="772" t="s">
        <v>216</v>
      </c>
      <c r="K5" s="773"/>
      <c r="L5" s="774"/>
      <c r="M5" s="772" t="s">
        <v>217</v>
      </c>
      <c r="N5" s="773"/>
      <c r="O5" s="774"/>
      <c r="P5" s="788" t="s">
        <v>218</v>
      </c>
      <c r="Q5" s="789"/>
      <c r="R5" s="790"/>
      <c r="S5" s="772" t="s">
        <v>201</v>
      </c>
      <c r="T5" s="773"/>
      <c r="U5" s="774"/>
      <c r="V5" s="772" t="s">
        <v>219</v>
      </c>
      <c r="W5" s="773"/>
      <c r="X5" s="774"/>
      <c r="Y5" s="772" t="s">
        <v>242</v>
      </c>
      <c r="Z5" s="773"/>
      <c r="AA5" s="774"/>
    </row>
    <row r="6" spans="1:27" ht="15" thickBot="1" x14ac:dyDescent="0.35">
      <c r="A6" s="24" t="s">
        <v>1</v>
      </c>
      <c r="B6" s="25" t="s">
        <v>2</v>
      </c>
      <c r="C6" s="25" t="s">
        <v>3</v>
      </c>
      <c r="D6" s="25" t="s">
        <v>4</v>
      </c>
      <c r="E6" s="19" t="s">
        <v>5</v>
      </c>
      <c r="F6" s="3"/>
      <c r="G6" s="419"/>
      <c r="H6" s="419"/>
      <c r="I6" s="419"/>
      <c r="J6" s="43"/>
      <c r="K6" s="44"/>
      <c r="L6" s="45" t="s">
        <v>6</v>
      </c>
      <c r="M6" s="43"/>
      <c r="N6" s="44"/>
      <c r="O6" s="45" t="s">
        <v>6</v>
      </c>
      <c r="P6" s="108"/>
      <c r="Q6" s="109"/>
      <c r="R6" s="81" t="s">
        <v>6</v>
      </c>
      <c r="S6" s="43"/>
      <c r="T6" s="44"/>
      <c r="U6" s="45" t="s">
        <v>6</v>
      </c>
      <c r="V6" s="43"/>
      <c r="W6" s="44"/>
      <c r="X6" s="45" t="s">
        <v>6</v>
      </c>
      <c r="Y6" s="43"/>
      <c r="Z6" s="44"/>
      <c r="AA6" s="45" t="s">
        <v>6</v>
      </c>
    </row>
    <row r="7" spans="1:27" x14ac:dyDescent="0.3">
      <c r="A7" s="587" t="s">
        <v>31</v>
      </c>
      <c r="B7" s="588" t="s">
        <v>74</v>
      </c>
      <c r="C7" s="588" t="s">
        <v>30</v>
      </c>
      <c r="D7" s="588" t="s">
        <v>38</v>
      </c>
      <c r="E7" s="589" t="s">
        <v>32</v>
      </c>
      <c r="F7" s="599">
        <f>L7+X7+I7+R7+AA7</f>
        <v>125.32</v>
      </c>
      <c r="G7" s="590">
        <v>0</v>
      </c>
      <c r="H7" s="590">
        <v>12.88</v>
      </c>
      <c r="I7" s="590">
        <f>SUM(G7:H7)</f>
        <v>12.88</v>
      </c>
      <c r="J7" s="591">
        <v>0</v>
      </c>
      <c r="K7" s="582">
        <v>2.4</v>
      </c>
      <c r="L7" s="592">
        <f>J7+K7</f>
        <v>2.4</v>
      </c>
      <c r="M7" s="593"/>
      <c r="N7" s="594"/>
      <c r="O7" s="595">
        <f>M7+N7</f>
        <v>0</v>
      </c>
      <c r="P7" s="596">
        <v>21.44</v>
      </c>
      <c r="Q7" s="597">
        <v>8.4</v>
      </c>
      <c r="R7" s="598">
        <f>SUM(P7:Q7)</f>
        <v>29.840000000000003</v>
      </c>
      <c r="S7" s="593"/>
      <c r="T7" s="594"/>
      <c r="U7" s="595">
        <f>S7+T7</f>
        <v>0</v>
      </c>
      <c r="V7" s="593">
        <v>12.54</v>
      </c>
      <c r="W7" s="594">
        <v>0</v>
      </c>
      <c r="X7" s="595">
        <f>SUM(U7:W7)</f>
        <v>12.54</v>
      </c>
      <c r="Y7" s="593">
        <v>20.63</v>
      </c>
      <c r="Z7" s="594">
        <v>13.2</v>
      </c>
      <c r="AA7" s="595">
        <f>SUM(Y7:Z7)*2</f>
        <v>67.66</v>
      </c>
    </row>
    <row r="8" spans="1:27" x14ac:dyDescent="0.3">
      <c r="A8" s="371" t="s">
        <v>140</v>
      </c>
      <c r="B8" s="5" t="s">
        <v>148</v>
      </c>
      <c r="C8" s="5" t="s">
        <v>149</v>
      </c>
      <c r="D8" s="5" t="s">
        <v>150</v>
      </c>
      <c r="E8" s="372" t="s">
        <v>143</v>
      </c>
      <c r="F8" s="106">
        <f>O8+U8</f>
        <v>13.2</v>
      </c>
      <c r="G8" s="420"/>
      <c r="H8" s="420"/>
      <c r="I8" s="420"/>
      <c r="J8" s="69"/>
      <c r="K8" s="67"/>
      <c r="L8" s="75">
        <f t="shared" ref="I8:L33" si="0">J8+K8</f>
        <v>0</v>
      </c>
      <c r="M8" s="7">
        <v>13.2</v>
      </c>
      <c r="N8" s="4">
        <v>0</v>
      </c>
      <c r="O8" s="6">
        <f>M8+N8</f>
        <v>13.2</v>
      </c>
      <c r="P8" s="73"/>
      <c r="Q8" s="74"/>
      <c r="R8" s="87"/>
      <c r="S8" s="7"/>
      <c r="T8" s="4"/>
      <c r="U8" s="6">
        <f>S8+T8</f>
        <v>0</v>
      </c>
      <c r="V8" s="7"/>
      <c r="W8" s="4"/>
      <c r="X8" s="6"/>
      <c r="Y8" s="7"/>
      <c r="Z8" s="4"/>
      <c r="AA8" s="6"/>
    </row>
    <row r="9" spans="1:27" ht="12.75" customHeight="1" thickBot="1" x14ac:dyDescent="0.35">
      <c r="A9" s="485" t="s">
        <v>200</v>
      </c>
      <c r="B9" s="476" t="s">
        <v>76</v>
      </c>
      <c r="C9" s="488" t="s">
        <v>77</v>
      </c>
      <c r="D9" s="357" t="s">
        <v>78</v>
      </c>
      <c r="E9" s="357" t="s">
        <v>79</v>
      </c>
      <c r="F9" s="106">
        <f>SUM(R9)</f>
        <v>0</v>
      </c>
      <c r="G9" s="357"/>
      <c r="H9" s="357"/>
      <c r="I9" s="357"/>
      <c r="J9" s="357"/>
      <c r="K9" s="358"/>
      <c r="L9" s="75">
        <f t="shared" si="0"/>
        <v>0</v>
      </c>
      <c r="M9" s="7"/>
      <c r="N9" s="4"/>
      <c r="O9" s="6">
        <f>M9+N9</f>
        <v>0</v>
      </c>
      <c r="P9" s="73"/>
      <c r="Q9" s="74"/>
      <c r="R9" s="87"/>
      <c r="S9" s="7">
        <v>18.88</v>
      </c>
      <c r="T9" s="4">
        <v>0</v>
      </c>
      <c r="U9" s="6">
        <f>S9+T9</f>
        <v>18.88</v>
      </c>
      <c r="V9" s="7"/>
      <c r="W9" s="4"/>
      <c r="X9" s="6"/>
      <c r="Y9" s="7"/>
      <c r="Z9" s="4"/>
      <c r="AA9" s="6"/>
    </row>
    <row r="10" spans="1:27" x14ac:dyDescent="0.3">
      <c r="A10" s="485" t="s">
        <v>31</v>
      </c>
      <c r="B10" s="476" t="s">
        <v>213</v>
      </c>
      <c r="C10" s="476" t="s">
        <v>214</v>
      </c>
      <c r="D10" s="5" t="s">
        <v>215</v>
      </c>
      <c r="E10" s="372" t="s">
        <v>32</v>
      </c>
      <c r="F10" s="106"/>
      <c r="G10" s="420">
        <v>0</v>
      </c>
      <c r="H10" s="420">
        <v>0</v>
      </c>
      <c r="I10" s="420">
        <v>0</v>
      </c>
      <c r="J10" s="69"/>
      <c r="K10" s="67"/>
      <c r="L10" s="75"/>
      <c r="M10" s="7"/>
      <c r="N10" s="4"/>
      <c r="O10" s="6"/>
      <c r="P10" s="73"/>
      <c r="Q10" s="74"/>
      <c r="R10" s="87"/>
      <c r="S10" s="7"/>
      <c r="T10" s="4"/>
      <c r="U10" s="6"/>
      <c r="V10" s="7"/>
      <c r="W10" s="4"/>
      <c r="X10" s="6"/>
      <c r="Y10" s="7"/>
      <c r="Z10" s="4"/>
      <c r="AA10" s="6"/>
    </row>
    <row r="11" spans="1:27" x14ac:dyDescent="0.3">
      <c r="A11" s="371"/>
      <c r="B11" s="5"/>
      <c r="C11" s="5"/>
      <c r="D11" s="5"/>
      <c r="E11" s="372"/>
      <c r="F11" s="106"/>
      <c r="G11" s="420"/>
      <c r="H11" s="420"/>
      <c r="I11" s="420"/>
      <c r="J11" s="69"/>
      <c r="K11" s="67"/>
      <c r="L11" s="75"/>
      <c r="M11" s="7"/>
      <c r="N11" s="4"/>
      <c r="O11" s="6"/>
      <c r="P11" s="73"/>
      <c r="Q11" s="74"/>
      <c r="R11" s="75"/>
      <c r="S11" s="7"/>
      <c r="T11" s="4"/>
      <c r="U11" s="6"/>
      <c r="V11" s="7"/>
      <c r="W11" s="4"/>
      <c r="X11" s="6"/>
      <c r="Y11" s="7"/>
      <c r="Z11" s="4"/>
      <c r="AA11" s="6"/>
    </row>
    <row r="12" spans="1:27" x14ac:dyDescent="0.3">
      <c r="A12" s="371"/>
      <c r="B12" s="5"/>
      <c r="C12" s="5"/>
      <c r="D12" s="5"/>
      <c r="E12" s="372"/>
      <c r="F12" s="106"/>
      <c r="G12" s="420"/>
      <c r="H12" s="420"/>
      <c r="I12" s="420"/>
      <c r="J12" s="69"/>
      <c r="K12" s="67"/>
      <c r="L12" s="75"/>
      <c r="M12" s="7"/>
      <c r="N12" s="4"/>
      <c r="O12" s="6"/>
      <c r="P12" s="73"/>
      <c r="Q12" s="74"/>
      <c r="R12" s="87"/>
      <c r="S12" s="7"/>
      <c r="T12" s="4"/>
      <c r="U12" s="6"/>
      <c r="V12" s="7"/>
      <c r="W12" s="4"/>
      <c r="X12" s="6"/>
      <c r="Y12" s="7"/>
      <c r="Z12" s="4"/>
      <c r="AA12" s="6"/>
    </row>
    <row r="13" spans="1:27" x14ac:dyDescent="0.3">
      <c r="A13" s="371"/>
      <c r="B13" s="5"/>
      <c r="C13" s="5"/>
      <c r="D13" s="5"/>
      <c r="E13" s="372"/>
      <c r="F13" s="106"/>
      <c r="G13" s="420"/>
      <c r="H13" s="420"/>
      <c r="I13" s="420"/>
      <c r="J13" s="69"/>
      <c r="K13" s="67"/>
      <c r="L13" s="75"/>
      <c r="M13" s="7"/>
      <c r="N13" s="4"/>
      <c r="O13" s="6"/>
      <c r="P13" s="73"/>
      <c r="Q13" s="74"/>
      <c r="R13" s="87"/>
      <c r="S13" s="7"/>
      <c r="T13" s="4"/>
      <c r="U13" s="6"/>
      <c r="V13" s="7"/>
      <c r="W13" s="4"/>
      <c r="X13" s="6"/>
      <c r="Y13" s="7"/>
      <c r="Z13" s="4"/>
      <c r="AA13" s="6"/>
    </row>
    <row r="14" spans="1:27" x14ac:dyDescent="0.3">
      <c r="A14" s="371"/>
      <c r="B14" s="5"/>
      <c r="C14" s="5"/>
      <c r="D14" s="5"/>
      <c r="E14" s="372"/>
      <c r="F14" s="106"/>
      <c r="G14" s="420"/>
      <c r="H14" s="420"/>
      <c r="I14" s="420"/>
      <c r="J14" s="69"/>
      <c r="K14" s="67"/>
      <c r="L14" s="75"/>
      <c r="M14" s="7"/>
      <c r="N14" s="4"/>
      <c r="O14" s="6"/>
      <c r="P14" s="73"/>
      <c r="Q14" s="74"/>
      <c r="R14" s="87"/>
      <c r="S14" s="7"/>
      <c r="T14" s="4"/>
      <c r="U14" s="6"/>
      <c r="V14" s="7"/>
      <c r="W14" s="4"/>
      <c r="X14" s="6"/>
      <c r="Y14" s="7"/>
      <c r="Z14" s="4"/>
      <c r="AA14" s="6"/>
    </row>
    <row r="15" spans="1:27" x14ac:dyDescent="0.3">
      <c r="A15" s="371"/>
      <c r="B15" s="5"/>
      <c r="C15" s="5"/>
      <c r="D15" s="5"/>
      <c r="E15" s="372"/>
      <c r="F15" s="106"/>
      <c r="G15" s="81"/>
      <c r="H15" s="81"/>
      <c r="I15" s="81"/>
      <c r="J15" s="97"/>
      <c r="K15" s="98"/>
      <c r="L15" s="75"/>
      <c r="M15" s="99"/>
      <c r="N15" s="100"/>
      <c r="O15" s="101"/>
      <c r="P15" s="73"/>
      <c r="Q15" s="74"/>
      <c r="R15" s="87"/>
      <c r="S15" s="99"/>
      <c r="T15" s="100"/>
      <c r="U15" s="101"/>
      <c r="V15" s="99"/>
      <c r="W15" s="100"/>
      <c r="X15" s="101"/>
      <c r="Y15" s="99"/>
      <c r="Z15" s="100"/>
      <c r="AA15" s="101"/>
    </row>
    <row r="16" spans="1:27" ht="15" thickBot="1" x14ac:dyDescent="0.35">
      <c r="A16" s="373"/>
      <c r="B16" s="374"/>
      <c r="C16" s="374"/>
      <c r="D16" s="374"/>
      <c r="E16" s="375"/>
      <c r="F16" s="106"/>
      <c r="G16" s="421"/>
      <c r="H16" s="421"/>
      <c r="I16" s="421"/>
      <c r="J16" s="70"/>
      <c r="K16" s="68"/>
      <c r="L16" s="75"/>
      <c r="M16" s="12"/>
      <c r="N16" s="10"/>
      <c r="O16" s="11"/>
      <c r="P16" s="88"/>
      <c r="Q16" s="89"/>
      <c r="R16" s="90"/>
      <c r="S16" s="12"/>
      <c r="T16" s="10"/>
      <c r="U16" s="11"/>
      <c r="V16" s="12"/>
      <c r="W16" s="10"/>
      <c r="X16" s="11"/>
      <c r="Y16" s="12"/>
      <c r="Z16" s="10"/>
      <c r="AA16" s="11"/>
    </row>
    <row r="17" spans="1:22" hidden="1" x14ac:dyDescent="0.3">
      <c r="A17" s="22"/>
      <c r="B17" s="22"/>
      <c r="C17" s="22"/>
      <c r="D17" s="22"/>
      <c r="E17" s="23"/>
      <c r="F17" s="732"/>
      <c r="G17" s="15"/>
      <c r="H17" s="16"/>
      <c r="I17" s="17">
        <f t="shared" si="0"/>
        <v>0</v>
      </c>
      <c r="J17" s="15"/>
      <c r="K17" s="16"/>
      <c r="L17" s="17">
        <f t="shared" ref="L17:L33" si="1">J17+K17</f>
        <v>0</v>
      </c>
      <c r="M17" s="83"/>
      <c r="N17" s="83"/>
      <c r="O17" s="83"/>
      <c r="P17" s="15"/>
      <c r="Q17" s="16"/>
      <c r="R17" s="17">
        <f t="shared" ref="R17:R33" si="2">P17+Q17</f>
        <v>0</v>
      </c>
      <c r="S17" s="15"/>
      <c r="T17" s="16"/>
      <c r="U17" s="17">
        <f t="shared" ref="U17:U33" si="3">S17+T17</f>
        <v>0</v>
      </c>
      <c r="V17" s="106">
        <f t="shared" ref="V17:V33" si="4">I17+L17</f>
        <v>0</v>
      </c>
    </row>
    <row r="18" spans="1:22" hidden="1" x14ac:dyDescent="0.3">
      <c r="A18" s="8"/>
      <c r="B18" s="8"/>
      <c r="C18" s="8"/>
      <c r="D18" s="8"/>
      <c r="E18" s="9"/>
      <c r="F18" s="733"/>
      <c r="G18" s="7"/>
      <c r="H18" s="4"/>
      <c r="I18" s="6">
        <f t="shared" si="0"/>
        <v>0</v>
      </c>
      <c r="J18" s="7"/>
      <c r="K18" s="4"/>
      <c r="L18" s="6">
        <f t="shared" si="1"/>
        <v>0</v>
      </c>
      <c r="M18" s="84"/>
      <c r="N18" s="84"/>
      <c r="O18" s="84"/>
      <c r="P18" s="7"/>
      <c r="Q18" s="4"/>
      <c r="R18" s="6">
        <f t="shared" si="2"/>
        <v>0</v>
      </c>
      <c r="S18" s="7"/>
      <c r="T18" s="4"/>
      <c r="U18" s="6">
        <f t="shared" si="3"/>
        <v>0</v>
      </c>
      <c r="V18" s="106">
        <f t="shared" si="4"/>
        <v>0</v>
      </c>
    </row>
    <row r="19" spans="1:22" hidden="1" x14ac:dyDescent="0.3">
      <c r="A19" s="8"/>
      <c r="B19" s="8"/>
      <c r="C19" s="8"/>
      <c r="D19" s="8"/>
      <c r="E19" s="9"/>
      <c r="F19" s="733"/>
      <c r="G19" s="7"/>
      <c r="H19" s="4"/>
      <c r="I19" s="6">
        <f t="shared" si="0"/>
        <v>0</v>
      </c>
      <c r="J19" s="7"/>
      <c r="K19" s="4"/>
      <c r="L19" s="6">
        <f t="shared" si="1"/>
        <v>0</v>
      </c>
      <c r="M19" s="84"/>
      <c r="N19" s="84"/>
      <c r="O19" s="84"/>
      <c r="P19" s="7"/>
      <c r="Q19" s="4"/>
      <c r="R19" s="6">
        <f t="shared" si="2"/>
        <v>0</v>
      </c>
      <c r="S19" s="7"/>
      <c r="T19" s="4"/>
      <c r="U19" s="6">
        <f t="shared" si="3"/>
        <v>0</v>
      </c>
      <c r="V19" s="106">
        <f t="shared" si="4"/>
        <v>0</v>
      </c>
    </row>
    <row r="20" spans="1:22" hidden="1" x14ac:dyDescent="0.3">
      <c r="A20" s="8"/>
      <c r="B20" s="8"/>
      <c r="C20" s="8"/>
      <c r="D20" s="8"/>
      <c r="E20" s="9"/>
      <c r="F20" s="733"/>
      <c r="G20" s="7"/>
      <c r="H20" s="4"/>
      <c r="I20" s="6">
        <f t="shared" si="0"/>
        <v>0</v>
      </c>
      <c r="J20" s="7"/>
      <c r="K20" s="4"/>
      <c r="L20" s="6">
        <f t="shared" si="1"/>
        <v>0</v>
      </c>
      <c r="M20" s="84"/>
      <c r="N20" s="84"/>
      <c r="O20" s="84"/>
      <c r="P20" s="7"/>
      <c r="Q20" s="4"/>
      <c r="R20" s="6">
        <f t="shared" si="2"/>
        <v>0</v>
      </c>
      <c r="S20" s="7"/>
      <c r="T20" s="4"/>
      <c r="U20" s="6">
        <f t="shared" si="3"/>
        <v>0</v>
      </c>
      <c r="V20" s="106">
        <f t="shared" si="4"/>
        <v>0</v>
      </c>
    </row>
    <row r="21" spans="1:22" hidden="1" x14ac:dyDescent="0.3">
      <c r="A21" s="8"/>
      <c r="B21" s="8"/>
      <c r="C21" s="8"/>
      <c r="D21" s="8"/>
      <c r="E21" s="9"/>
      <c r="F21" s="733"/>
      <c r="G21" s="7"/>
      <c r="H21" s="4"/>
      <c r="I21" s="6">
        <f t="shared" si="0"/>
        <v>0</v>
      </c>
      <c r="J21" s="7"/>
      <c r="K21" s="4"/>
      <c r="L21" s="6">
        <f t="shared" si="1"/>
        <v>0</v>
      </c>
      <c r="M21" s="84"/>
      <c r="N21" s="84"/>
      <c r="O21" s="84"/>
      <c r="P21" s="7"/>
      <c r="Q21" s="4"/>
      <c r="R21" s="6">
        <f t="shared" si="2"/>
        <v>0</v>
      </c>
      <c r="S21" s="7"/>
      <c r="T21" s="4"/>
      <c r="U21" s="6">
        <f t="shared" si="3"/>
        <v>0</v>
      </c>
      <c r="V21" s="106">
        <f t="shared" si="4"/>
        <v>0</v>
      </c>
    </row>
    <row r="22" spans="1:22" hidden="1" x14ac:dyDescent="0.3">
      <c r="A22" s="8"/>
      <c r="B22" s="8"/>
      <c r="C22" s="8"/>
      <c r="D22" s="8"/>
      <c r="E22" s="9"/>
      <c r="F22" s="733"/>
      <c r="G22" s="7"/>
      <c r="H22" s="4"/>
      <c r="I22" s="6">
        <f t="shared" si="0"/>
        <v>0</v>
      </c>
      <c r="J22" s="7"/>
      <c r="K22" s="4"/>
      <c r="L22" s="6">
        <f t="shared" si="1"/>
        <v>0</v>
      </c>
      <c r="M22" s="84"/>
      <c r="N22" s="84"/>
      <c r="O22" s="84"/>
      <c r="P22" s="7"/>
      <c r="Q22" s="4"/>
      <c r="R22" s="6">
        <f t="shared" si="2"/>
        <v>0</v>
      </c>
      <c r="S22" s="7"/>
      <c r="T22" s="4"/>
      <c r="U22" s="6">
        <f t="shared" si="3"/>
        <v>0</v>
      </c>
      <c r="V22" s="106">
        <f t="shared" si="4"/>
        <v>0</v>
      </c>
    </row>
    <row r="23" spans="1:22" hidden="1" x14ac:dyDescent="0.3">
      <c r="A23" s="8"/>
      <c r="B23" s="8"/>
      <c r="C23" s="8"/>
      <c r="D23" s="8"/>
      <c r="E23" s="9"/>
      <c r="F23" s="733"/>
      <c r="G23" s="7"/>
      <c r="H23" s="4"/>
      <c r="I23" s="6">
        <f t="shared" si="0"/>
        <v>0</v>
      </c>
      <c r="J23" s="7"/>
      <c r="K23" s="4"/>
      <c r="L23" s="6">
        <f t="shared" si="1"/>
        <v>0</v>
      </c>
      <c r="M23" s="84"/>
      <c r="N23" s="84"/>
      <c r="O23" s="84"/>
      <c r="P23" s="7"/>
      <c r="Q23" s="4"/>
      <c r="R23" s="6">
        <f t="shared" si="2"/>
        <v>0</v>
      </c>
      <c r="S23" s="7"/>
      <c r="T23" s="4"/>
      <c r="U23" s="6">
        <f t="shared" si="3"/>
        <v>0</v>
      </c>
      <c r="V23" s="106">
        <f t="shared" si="4"/>
        <v>0</v>
      </c>
    </row>
    <row r="24" spans="1:22" hidden="1" x14ac:dyDescent="0.3">
      <c r="A24" s="8"/>
      <c r="B24" s="8"/>
      <c r="C24" s="8"/>
      <c r="D24" s="8"/>
      <c r="E24" s="9"/>
      <c r="F24" s="733"/>
      <c r="G24" s="7"/>
      <c r="H24" s="4"/>
      <c r="I24" s="6">
        <f t="shared" si="0"/>
        <v>0</v>
      </c>
      <c r="J24" s="7"/>
      <c r="K24" s="4"/>
      <c r="L24" s="6">
        <f t="shared" si="1"/>
        <v>0</v>
      </c>
      <c r="M24" s="84"/>
      <c r="N24" s="84"/>
      <c r="O24" s="84"/>
      <c r="P24" s="7"/>
      <c r="Q24" s="4"/>
      <c r="R24" s="6">
        <f t="shared" si="2"/>
        <v>0</v>
      </c>
      <c r="S24" s="7"/>
      <c r="T24" s="4"/>
      <c r="U24" s="6">
        <f t="shared" si="3"/>
        <v>0</v>
      </c>
      <c r="V24" s="106">
        <f t="shared" si="4"/>
        <v>0</v>
      </c>
    </row>
    <row r="25" spans="1:22" hidden="1" x14ac:dyDescent="0.3">
      <c r="A25" s="8"/>
      <c r="B25" s="8"/>
      <c r="C25" s="8"/>
      <c r="D25" s="8"/>
      <c r="E25" s="9"/>
      <c r="F25" s="733"/>
      <c r="G25" s="7"/>
      <c r="H25" s="4"/>
      <c r="I25" s="6">
        <f t="shared" si="0"/>
        <v>0</v>
      </c>
      <c r="J25" s="7"/>
      <c r="K25" s="4"/>
      <c r="L25" s="6">
        <f t="shared" si="1"/>
        <v>0</v>
      </c>
      <c r="M25" s="84"/>
      <c r="N25" s="84"/>
      <c r="O25" s="84"/>
      <c r="P25" s="7"/>
      <c r="Q25" s="4"/>
      <c r="R25" s="6">
        <f t="shared" si="2"/>
        <v>0</v>
      </c>
      <c r="S25" s="7"/>
      <c r="T25" s="4"/>
      <c r="U25" s="6">
        <f t="shared" si="3"/>
        <v>0</v>
      </c>
      <c r="V25" s="106">
        <f t="shared" si="4"/>
        <v>0</v>
      </c>
    </row>
    <row r="26" spans="1:22" hidden="1" x14ac:dyDescent="0.3">
      <c r="A26" s="8"/>
      <c r="B26" s="8"/>
      <c r="C26" s="8"/>
      <c r="D26" s="8"/>
      <c r="E26" s="9"/>
      <c r="F26" s="733"/>
      <c r="G26" s="7"/>
      <c r="H26" s="4"/>
      <c r="I26" s="6">
        <f t="shared" si="0"/>
        <v>0</v>
      </c>
      <c r="J26" s="7"/>
      <c r="K26" s="4"/>
      <c r="L26" s="6">
        <f t="shared" si="1"/>
        <v>0</v>
      </c>
      <c r="M26" s="84"/>
      <c r="N26" s="84"/>
      <c r="O26" s="84"/>
      <c r="P26" s="7"/>
      <c r="Q26" s="4"/>
      <c r="R26" s="6">
        <f t="shared" si="2"/>
        <v>0</v>
      </c>
      <c r="S26" s="7"/>
      <c r="T26" s="4"/>
      <c r="U26" s="6">
        <f t="shared" si="3"/>
        <v>0</v>
      </c>
      <c r="V26" s="106">
        <f t="shared" si="4"/>
        <v>0</v>
      </c>
    </row>
    <row r="27" spans="1:22" hidden="1" x14ac:dyDescent="0.3">
      <c r="A27" s="8"/>
      <c r="B27" s="8"/>
      <c r="C27" s="8"/>
      <c r="D27" s="8"/>
      <c r="E27" s="9"/>
      <c r="F27" s="733"/>
      <c r="G27" s="7"/>
      <c r="H27" s="4"/>
      <c r="I27" s="6">
        <f t="shared" si="0"/>
        <v>0</v>
      </c>
      <c r="J27" s="7"/>
      <c r="K27" s="4"/>
      <c r="L27" s="6">
        <f t="shared" si="1"/>
        <v>0</v>
      </c>
      <c r="M27" s="84"/>
      <c r="N27" s="84"/>
      <c r="O27" s="84"/>
      <c r="P27" s="7"/>
      <c r="Q27" s="4"/>
      <c r="R27" s="6">
        <f t="shared" si="2"/>
        <v>0</v>
      </c>
      <c r="S27" s="7"/>
      <c r="T27" s="4"/>
      <c r="U27" s="6">
        <f t="shared" si="3"/>
        <v>0</v>
      </c>
      <c r="V27" s="106">
        <f t="shared" si="4"/>
        <v>0</v>
      </c>
    </row>
    <row r="28" spans="1:22" hidden="1" x14ac:dyDescent="0.3">
      <c r="A28" s="8"/>
      <c r="B28" s="8"/>
      <c r="C28" s="8"/>
      <c r="D28" s="8"/>
      <c r="E28" s="9"/>
      <c r="F28" s="733"/>
      <c r="G28" s="7"/>
      <c r="H28" s="4"/>
      <c r="I28" s="6">
        <f t="shared" si="0"/>
        <v>0</v>
      </c>
      <c r="J28" s="7"/>
      <c r="K28" s="4"/>
      <c r="L28" s="6">
        <f t="shared" si="1"/>
        <v>0</v>
      </c>
      <c r="M28" s="84"/>
      <c r="N28" s="84"/>
      <c r="O28" s="84"/>
      <c r="P28" s="7"/>
      <c r="Q28" s="4"/>
      <c r="R28" s="6">
        <f t="shared" si="2"/>
        <v>0</v>
      </c>
      <c r="S28" s="7"/>
      <c r="T28" s="4"/>
      <c r="U28" s="6">
        <f t="shared" si="3"/>
        <v>0</v>
      </c>
      <c r="V28" s="106">
        <f t="shared" si="4"/>
        <v>0</v>
      </c>
    </row>
    <row r="29" spans="1:22" hidden="1" x14ac:dyDescent="0.3">
      <c r="A29" s="8"/>
      <c r="B29" s="8"/>
      <c r="C29" s="8"/>
      <c r="D29" s="8"/>
      <c r="E29" s="9"/>
      <c r="F29" s="733"/>
      <c r="G29" s="7"/>
      <c r="H29" s="4"/>
      <c r="I29" s="6">
        <f t="shared" si="0"/>
        <v>0</v>
      </c>
      <c r="J29" s="7"/>
      <c r="K29" s="4"/>
      <c r="L29" s="6">
        <f t="shared" si="1"/>
        <v>0</v>
      </c>
      <c r="M29" s="84"/>
      <c r="N29" s="84"/>
      <c r="O29" s="84"/>
      <c r="P29" s="7"/>
      <c r="Q29" s="4"/>
      <c r="R29" s="6">
        <f t="shared" si="2"/>
        <v>0</v>
      </c>
      <c r="S29" s="7"/>
      <c r="T29" s="4"/>
      <c r="U29" s="6">
        <f t="shared" si="3"/>
        <v>0</v>
      </c>
      <c r="V29" s="106">
        <f t="shared" si="4"/>
        <v>0</v>
      </c>
    </row>
    <row r="30" spans="1:22" hidden="1" x14ac:dyDescent="0.3">
      <c r="A30" s="8"/>
      <c r="B30" s="8"/>
      <c r="C30" s="8"/>
      <c r="D30" s="8"/>
      <c r="E30" s="9"/>
      <c r="F30" s="733"/>
      <c r="G30" s="7"/>
      <c r="H30" s="4"/>
      <c r="I30" s="6">
        <f t="shared" si="0"/>
        <v>0</v>
      </c>
      <c r="J30" s="7"/>
      <c r="K30" s="4"/>
      <c r="L30" s="6">
        <f t="shared" si="1"/>
        <v>0</v>
      </c>
      <c r="M30" s="84"/>
      <c r="N30" s="84"/>
      <c r="O30" s="84"/>
      <c r="P30" s="7"/>
      <c r="Q30" s="4"/>
      <c r="R30" s="6">
        <f t="shared" si="2"/>
        <v>0</v>
      </c>
      <c r="S30" s="7"/>
      <c r="T30" s="4"/>
      <c r="U30" s="6">
        <f t="shared" si="3"/>
        <v>0</v>
      </c>
      <c r="V30" s="106">
        <f t="shared" si="4"/>
        <v>0</v>
      </c>
    </row>
    <row r="31" spans="1:22" hidden="1" x14ac:dyDescent="0.3">
      <c r="A31" s="8"/>
      <c r="B31" s="8"/>
      <c r="C31" s="8"/>
      <c r="D31" s="8"/>
      <c r="E31" s="9"/>
      <c r="F31" s="733"/>
      <c r="G31" s="7"/>
      <c r="H31" s="4"/>
      <c r="I31" s="6">
        <f t="shared" si="0"/>
        <v>0</v>
      </c>
      <c r="J31" s="7"/>
      <c r="K31" s="4"/>
      <c r="L31" s="6">
        <f t="shared" si="1"/>
        <v>0</v>
      </c>
      <c r="M31" s="84"/>
      <c r="N31" s="84"/>
      <c r="O31" s="84"/>
      <c r="P31" s="7"/>
      <c r="Q31" s="4"/>
      <c r="R31" s="6">
        <f t="shared" si="2"/>
        <v>0</v>
      </c>
      <c r="S31" s="7"/>
      <c r="T31" s="4"/>
      <c r="U31" s="6">
        <f t="shared" si="3"/>
        <v>0</v>
      </c>
      <c r="V31" s="106">
        <f t="shared" si="4"/>
        <v>0</v>
      </c>
    </row>
    <row r="32" spans="1:22" hidden="1" x14ac:dyDescent="0.3">
      <c r="A32" s="8"/>
      <c r="B32" s="8"/>
      <c r="C32" s="8"/>
      <c r="D32" s="8"/>
      <c r="E32" s="9"/>
      <c r="F32" s="733"/>
      <c r="G32" s="7"/>
      <c r="H32" s="4"/>
      <c r="I32" s="6">
        <f t="shared" si="0"/>
        <v>0</v>
      </c>
      <c r="J32" s="7"/>
      <c r="K32" s="4"/>
      <c r="L32" s="6">
        <f t="shared" si="1"/>
        <v>0</v>
      </c>
      <c r="M32" s="84"/>
      <c r="N32" s="84"/>
      <c r="O32" s="84"/>
      <c r="P32" s="7"/>
      <c r="Q32" s="4"/>
      <c r="R32" s="6">
        <f t="shared" si="2"/>
        <v>0</v>
      </c>
      <c r="S32" s="7"/>
      <c r="T32" s="4"/>
      <c r="U32" s="6">
        <f t="shared" si="3"/>
        <v>0</v>
      </c>
      <c r="V32" s="106">
        <f t="shared" si="4"/>
        <v>0</v>
      </c>
    </row>
    <row r="33" spans="1:22" ht="15" hidden="1" thickBot="1" x14ac:dyDescent="0.35">
      <c r="A33" s="8"/>
      <c r="B33" s="8"/>
      <c r="C33" s="8"/>
      <c r="D33" s="8"/>
      <c r="E33" s="9"/>
      <c r="F33" s="733"/>
      <c r="G33" s="7"/>
      <c r="H33" s="10"/>
      <c r="I33" s="11">
        <f t="shared" si="0"/>
        <v>0</v>
      </c>
      <c r="J33" s="12"/>
      <c r="K33" s="10"/>
      <c r="L33" s="11">
        <f t="shared" si="1"/>
        <v>0</v>
      </c>
      <c r="M33" s="85"/>
      <c r="N33" s="85"/>
      <c r="O33" s="85"/>
      <c r="P33" s="12"/>
      <c r="Q33" s="10"/>
      <c r="R33" s="11">
        <f t="shared" si="2"/>
        <v>0</v>
      </c>
      <c r="S33" s="12"/>
      <c r="T33" s="10"/>
      <c r="U33" s="11">
        <f t="shared" si="3"/>
        <v>0</v>
      </c>
      <c r="V33" s="106">
        <f t="shared" si="4"/>
        <v>0</v>
      </c>
    </row>
  </sheetData>
  <autoFilter ref="A6:V6" xr:uid="{00000000-0009-0000-0000-000013000000}">
    <sortState xmlns:xlrd2="http://schemas.microsoft.com/office/spreadsheetml/2017/richdata2" ref="A7:V16">
      <sortCondition descending="1" ref="V6"/>
    </sortState>
  </autoFilter>
  <mergeCells count="10">
    <mergeCell ref="Y5:AA5"/>
    <mergeCell ref="A1:V1"/>
    <mergeCell ref="A2:V2"/>
    <mergeCell ref="A3:S3"/>
    <mergeCell ref="J5:L5"/>
    <mergeCell ref="M5:O5"/>
    <mergeCell ref="P5:R5"/>
    <mergeCell ref="S5:U5"/>
    <mergeCell ref="V5:X5"/>
    <mergeCell ref="G5:I5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zoomScaleNormal="100" workbookViewId="0">
      <selection activeCell="A3" sqref="A3:O3"/>
    </sheetView>
  </sheetViews>
  <sheetFormatPr defaultRowHeight="14.4" x14ac:dyDescent="0.3"/>
  <cols>
    <col min="1" max="1" width="25.33203125" customWidth="1"/>
    <col min="2" max="2" width="19.44140625" customWidth="1"/>
    <col min="3" max="3" width="16" bestFit="1" customWidth="1"/>
    <col min="4" max="4" width="13.6640625" bestFit="1" customWidth="1"/>
    <col min="5" max="5" width="18.5546875" customWidth="1"/>
    <col min="6" max="11" width="7" customWidth="1"/>
    <col min="12" max="12" width="7.6640625" customWidth="1"/>
    <col min="13" max="13" width="7.109375" customWidth="1"/>
    <col min="14" max="14" width="7" customWidth="1"/>
    <col min="15" max="15" width="8.109375" bestFit="1" customWidth="1"/>
  </cols>
  <sheetData>
    <row r="1" spans="1:15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</row>
    <row r="2" spans="1:15" ht="28.8" x14ac:dyDescent="0.55000000000000004">
      <c r="A2" s="764" t="s">
        <v>11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</row>
    <row r="3" spans="1:15" ht="28.8" x14ac:dyDescent="0.55000000000000004">
      <c r="A3" s="764"/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</row>
    <row r="4" spans="1:15" ht="15" thickBot="1" x14ac:dyDescent="0.35"/>
    <row r="5" spans="1:15" ht="27.75" customHeight="1" thickBot="1" x14ac:dyDescent="0.35">
      <c r="A5" s="1"/>
      <c r="B5" s="1"/>
      <c r="C5" s="1"/>
      <c r="D5" s="1"/>
      <c r="E5" s="1"/>
      <c r="F5" s="768"/>
      <c r="G5" s="769"/>
      <c r="H5" s="770"/>
      <c r="I5" s="765"/>
      <c r="J5" s="766"/>
      <c r="K5" s="767"/>
      <c r="L5" s="765"/>
      <c r="M5" s="766"/>
      <c r="N5" s="767"/>
      <c r="O5" s="147" t="s">
        <v>0</v>
      </c>
    </row>
    <row r="6" spans="1:15" ht="15" thickBot="1" x14ac:dyDescent="0.35">
      <c r="A6" s="27" t="s">
        <v>1</v>
      </c>
      <c r="B6" s="28" t="s">
        <v>2</v>
      </c>
      <c r="C6" s="28" t="s">
        <v>3</v>
      </c>
      <c r="D6" s="28" t="s">
        <v>33</v>
      </c>
      <c r="E6" s="29" t="s">
        <v>5</v>
      </c>
      <c r="F6" s="179"/>
      <c r="G6" s="177"/>
      <c r="H6" s="45" t="s">
        <v>6</v>
      </c>
      <c r="I6" s="179"/>
      <c r="J6" s="177"/>
      <c r="K6" s="45" t="s">
        <v>6</v>
      </c>
      <c r="L6" s="179"/>
      <c r="M6" s="177"/>
      <c r="N6" s="45" t="s">
        <v>6</v>
      </c>
      <c r="O6" s="144"/>
    </row>
    <row r="7" spans="1:15" x14ac:dyDescent="0.3">
      <c r="A7" s="113"/>
      <c r="B7" s="114"/>
      <c r="C7" s="115"/>
      <c r="D7" s="115"/>
      <c r="E7" s="181"/>
      <c r="F7" s="180"/>
      <c r="G7" s="118"/>
      <c r="H7" s="42"/>
      <c r="I7" s="14"/>
      <c r="J7" s="4"/>
      <c r="K7" s="6"/>
      <c r="L7" s="14"/>
      <c r="M7" s="4"/>
      <c r="N7" s="6"/>
      <c r="O7" s="106"/>
    </row>
    <row r="8" spans="1:15" hidden="1" x14ac:dyDescent="0.3">
      <c r="A8" s="8"/>
      <c r="B8" s="8"/>
      <c r="C8" s="8"/>
      <c r="D8" s="8"/>
      <c r="E8" s="34"/>
      <c r="F8" s="142"/>
      <c r="G8" s="5"/>
      <c r="H8" s="20"/>
      <c r="I8" s="14"/>
      <c r="J8" s="4"/>
      <c r="K8" s="6"/>
      <c r="L8" s="14"/>
      <c r="M8" s="4"/>
      <c r="N8" s="6"/>
      <c r="O8" s="3"/>
    </row>
    <row r="9" spans="1:15" hidden="1" x14ac:dyDescent="0.3">
      <c r="A9" s="8"/>
      <c r="B9" s="8"/>
      <c r="C9" s="8"/>
      <c r="D9" s="8"/>
      <c r="E9" s="34"/>
      <c r="F9" s="142"/>
      <c r="G9" s="5"/>
      <c r="H9" s="20"/>
      <c r="I9" s="14"/>
      <c r="J9" s="4"/>
      <c r="K9" s="6"/>
      <c r="L9" s="14"/>
      <c r="M9" s="4"/>
      <c r="N9" s="6"/>
      <c r="O9" s="3"/>
    </row>
    <row r="10" spans="1:15" hidden="1" x14ac:dyDescent="0.3">
      <c r="A10" s="8"/>
      <c r="B10" s="8"/>
      <c r="C10" s="8"/>
      <c r="D10" s="8"/>
      <c r="E10" s="34"/>
      <c r="F10" s="142"/>
      <c r="G10" s="5"/>
      <c r="H10" s="20"/>
      <c r="I10" s="14"/>
      <c r="J10" s="4"/>
      <c r="K10" s="6"/>
      <c r="L10" s="14"/>
      <c r="M10" s="4"/>
      <c r="N10" s="6"/>
      <c r="O10" s="3"/>
    </row>
    <row r="11" spans="1:15" hidden="1" x14ac:dyDescent="0.3">
      <c r="A11" s="8"/>
      <c r="B11" s="8"/>
      <c r="C11" s="8"/>
      <c r="D11" s="8"/>
      <c r="E11" s="34"/>
      <c r="F11" s="142"/>
      <c r="G11" s="5"/>
      <c r="H11" s="20"/>
      <c r="I11" s="14"/>
      <c r="J11" s="4"/>
      <c r="K11" s="6"/>
      <c r="L11" s="14"/>
      <c r="M11" s="4"/>
      <c r="N11" s="6"/>
      <c r="O11" s="3"/>
    </row>
    <row r="12" spans="1:15" hidden="1" x14ac:dyDescent="0.3">
      <c r="A12" s="8"/>
      <c r="B12" s="8"/>
      <c r="C12" s="8"/>
      <c r="D12" s="8"/>
      <c r="E12" s="34"/>
      <c r="F12" s="142"/>
      <c r="G12" s="5"/>
      <c r="H12" s="20"/>
      <c r="I12" s="14"/>
      <c r="J12" s="4"/>
      <c r="K12" s="6"/>
      <c r="L12" s="14"/>
      <c r="M12" s="4"/>
      <c r="N12" s="6"/>
      <c r="O12" s="3"/>
    </row>
    <row r="13" spans="1:15" hidden="1" x14ac:dyDescent="0.3">
      <c r="A13" s="8"/>
      <c r="B13" s="8"/>
      <c r="C13" s="8"/>
      <c r="D13" s="8"/>
      <c r="E13" s="34"/>
      <c r="F13" s="142"/>
      <c r="G13" s="5"/>
      <c r="H13" s="20"/>
      <c r="I13" s="14"/>
      <c r="J13" s="4"/>
      <c r="K13" s="6"/>
      <c r="L13" s="14"/>
      <c r="M13" s="4"/>
      <c r="N13" s="6"/>
      <c r="O13" s="3"/>
    </row>
    <row r="14" spans="1:15" hidden="1" x14ac:dyDescent="0.3">
      <c r="A14" s="91"/>
      <c r="B14" s="91"/>
      <c r="C14" s="91"/>
      <c r="D14" s="91"/>
      <c r="E14" s="94"/>
      <c r="F14" s="14"/>
      <c r="G14" s="4"/>
      <c r="H14" s="20"/>
      <c r="I14" s="14"/>
      <c r="J14" s="4"/>
      <c r="K14" s="6"/>
      <c r="L14" s="14"/>
      <c r="M14" s="4"/>
      <c r="N14" s="6"/>
      <c r="O14" s="3"/>
    </row>
    <row r="15" spans="1:15" hidden="1" x14ac:dyDescent="0.3">
      <c r="A15" s="93"/>
      <c r="B15" s="91"/>
      <c r="C15" s="91"/>
      <c r="D15" s="91"/>
      <c r="E15" s="94"/>
      <c r="F15" s="14"/>
      <c r="G15" s="4"/>
      <c r="H15" s="20"/>
      <c r="I15" s="14"/>
      <c r="J15" s="4"/>
      <c r="K15" s="6"/>
      <c r="L15" s="14"/>
      <c r="M15" s="4"/>
      <c r="N15" s="6"/>
      <c r="O15" s="3"/>
    </row>
    <row r="16" spans="1:15" hidden="1" x14ac:dyDescent="0.3">
      <c r="A16" s="93"/>
      <c r="B16" s="91"/>
      <c r="C16" s="91"/>
      <c r="D16" s="91"/>
      <c r="E16" s="94"/>
      <c r="F16" s="14"/>
      <c r="G16" s="4"/>
      <c r="H16" s="20"/>
      <c r="I16" s="14"/>
      <c r="J16" s="4"/>
      <c r="K16" s="6"/>
      <c r="L16" s="14"/>
      <c r="M16" s="4"/>
      <c r="N16" s="6"/>
      <c r="O16" s="3"/>
    </row>
    <row r="17" spans="1:15" hidden="1" x14ac:dyDescent="0.3">
      <c r="A17" s="93"/>
      <c r="B17" s="91"/>
      <c r="C17" s="91"/>
      <c r="D17" s="91"/>
      <c r="E17" s="94"/>
      <c r="F17" s="14"/>
      <c r="G17" s="4"/>
      <c r="H17" s="20"/>
      <c r="I17" s="14"/>
      <c r="J17" s="4"/>
      <c r="K17" s="6"/>
      <c r="L17" s="14"/>
      <c r="M17" s="4"/>
      <c r="N17" s="6"/>
      <c r="O17" s="3"/>
    </row>
    <row r="18" spans="1:15" hidden="1" x14ac:dyDescent="0.3">
      <c r="A18" s="93"/>
      <c r="B18" s="91"/>
      <c r="C18" s="91"/>
      <c r="D18" s="91"/>
      <c r="E18" s="94"/>
      <c r="F18" s="14"/>
      <c r="G18" s="4"/>
      <c r="H18" s="20"/>
      <c r="I18" s="14"/>
      <c r="J18" s="4"/>
      <c r="K18" s="6"/>
      <c r="L18" s="14"/>
      <c r="M18" s="4"/>
      <c r="N18" s="6"/>
      <c r="O18" s="3"/>
    </row>
    <row r="19" spans="1:15" hidden="1" x14ac:dyDescent="0.3">
      <c r="A19" s="93"/>
      <c r="B19" s="91"/>
      <c r="C19" s="91"/>
      <c r="D19" s="91"/>
      <c r="E19" s="94"/>
      <c r="F19" s="14"/>
      <c r="G19" s="4"/>
      <c r="H19" s="20"/>
      <c r="I19" s="14"/>
      <c r="J19" s="4"/>
      <c r="K19" s="6"/>
      <c r="L19" s="14"/>
      <c r="M19" s="4"/>
      <c r="N19" s="6"/>
      <c r="O19" s="3"/>
    </row>
    <row r="20" spans="1:15" hidden="1" x14ac:dyDescent="0.3">
      <c r="A20" s="93"/>
      <c r="B20" s="91"/>
      <c r="C20" s="91"/>
      <c r="D20" s="91"/>
      <c r="E20" s="94"/>
      <c r="F20" s="14"/>
      <c r="G20" s="4"/>
      <c r="H20" s="20"/>
      <c r="I20" s="14"/>
      <c r="J20" s="4"/>
      <c r="K20" s="6"/>
      <c r="L20" s="14"/>
      <c r="M20" s="4"/>
      <c r="N20" s="6"/>
      <c r="O20" s="3"/>
    </row>
    <row r="21" spans="1:15" hidden="1" x14ac:dyDescent="0.3">
      <c r="A21" s="93"/>
      <c r="B21" s="91"/>
      <c r="C21" s="91"/>
      <c r="D21" s="91"/>
      <c r="E21" s="94"/>
      <c r="F21" s="14"/>
      <c r="G21" s="4"/>
      <c r="H21" s="20"/>
      <c r="I21" s="14"/>
      <c r="J21" s="4"/>
      <c r="K21" s="6"/>
      <c r="L21" s="14"/>
      <c r="M21" s="4"/>
      <c r="N21" s="6"/>
      <c r="O21" s="3"/>
    </row>
    <row r="22" spans="1:15" ht="15" hidden="1" thickBot="1" x14ac:dyDescent="0.35">
      <c r="A22" s="95"/>
      <c r="B22" s="96"/>
      <c r="C22" s="96"/>
      <c r="D22" s="96"/>
      <c r="E22" s="167"/>
      <c r="F22" s="26"/>
      <c r="G22" s="10"/>
      <c r="H22" s="21"/>
      <c r="I22" s="26"/>
      <c r="J22" s="10"/>
      <c r="K22" s="11"/>
      <c r="L22" s="26"/>
      <c r="M22" s="10"/>
      <c r="N22" s="11"/>
      <c r="O22" s="3"/>
    </row>
    <row r="23" spans="1:15" hidden="1" x14ac:dyDescent="0.3">
      <c r="A23" s="22"/>
      <c r="B23" s="22"/>
      <c r="C23" s="22"/>
      <c r="D23" s="22"/>
      <c r="E23" s="41"/>
      <c r="F23" s="30"/>
      <c r="G23" s="16"/>
      <c r="H23" s="17"/>
      <c r="I23" s="30"/>
      <c r="J23" s="16"/>
      <c r="K23" s="17"/>
      <c r="L23" s="30"/>
      <c r="M23" s="16"/>
      <c r="N23" s="17"/>
      <c r="O23" s="3"/>
    </row>
    <row r="24" spans="1:15" hidden="1" x14ac:dyDescent="0.3">
      <c r="A24" s="8"/>
      <c r="B24" s="8"/>
      <c r="C24" s="8"/>
      <c r="D24" s="8"/>
      <c r="E24" s="34"/>
      <c r="F24" s="14"/>
      <c r="G24" s="4"/>
      <c r="H24" s="6"/>
      <c r="I24" s="14"/>
      <c r="J24" s="4"/>
      <c r="K24" s="6"/>
      <c r="L24" s="14"/>
      <c r="M24" s="4"/>
      <c r="N24" s="6"/>
      <c r="O24" s="3"/>
    </row>
    <row r="25" spans="1:15" hidden="1" x14ac:dyDescent="0.3">
      <c r="A25" s="178"/>
      <c r="B25" s="178"/>
      <c r="C25" s="178"/>
      <c r="D25" s="178"/>
      <c r="E25" s="182"/>
      <c r="F25" s="145"/>
      <c r="G25" s="100"/>
      <c r="H25" s="101"/>
      <c r="I25" s="145"/>
      <c r="J25" s="100"/>
      <c r="K25" s="101"/>
      <c r="L25" s="145"/>
      <c r="M25" s="100"/>
      <c r="N25" s="101"/>
      <c r="O25" s="31"/>
    </row>
    <row r="26" spans="1:15" x14ac:dyDescent="0.3">
      <c r="A26" s="8"/>
      <c r="B26" s="8"/>
      <c r="C26" s="8"/>
      <c r="D26" s="8"/>
      <c r="E26" s="34"/>
      <c r="F26" s="14"/>
      <c r="G26" s="4"/>
      <c r="H26" s="143"/>
      <c r="I26" s="14"/>
      <c r="J26" s="4"/>
      <c r="K26" s="143"/>
      <c r="L26" s="14"/>
      <c r="M26" s="4"/>
      <c r="N26" s="143"/>
      <c r="O26" s="184"/>
    </row>
    <row r="27" spans="1:15" x14ac:dyDescent="0.3">
      <c r="A27" s="8"/>
      <c r="B27" s="8"/>
      <c r="C27" s="8"/>
      <c r="D27" s="8"/>
      <c r="E27" s="34"/>
      <c r="F27" s="14"/>
      <c r="G27" s="4"/>
      <c r="H27" s="143"/>
      <c r="I27" s="14"/>
      <c r="J27" s="4"/>
      <c r="K27" s="143"/>
      <c r="L27" s="14"/>
      <c r="M27" s="4"/>
      <c r="N27" s="143"/>
      <c r="O27" s="184"/>
    </row>
    <row r="28" spans="1:15" x14ac:dyDescent="0.3">
      <c r="A28" s="4"/>
      <c r="B28" s="4"/>
      <c r="C28" s="4"/>
      <c r="D28" s="4"/>
      <c r="E28" s="143"/>
      <c r="F28" s="14"/>
      <c r="G28" s="4"/>
      <c r="H28" s="143"/>
      <c r="I28" s="14"/>
      <c r="J28" s="4"/>
      <c r="K28" s="143"/>
      <c r="L28" s="14"/>
      <c r="M28" s="4"/>
      <c r="N28" s="143"/>
      <c r="O28" s="184"/>
    </row>
    <row r="29" spans="1:15" ht="15" thickBot="1" x14ac:dyDescent="0.35">
      <c r="A29" s="10"/>
      <c r="B29" s="10"/>
      <c r="C29" s="10"/>
      <c r="D29" s="10"/>
      <c r="E29" s="183"/>
      <c r="F29" s="26"/>
      <c r="G29" s="10"/>
      <c r="H29" s="183"/>
      <c r="I29" s="26"/>
      <c r="J29" s="10"/>
      <c r="K29" s="183"/>
      <c r="L29" s="26"/>
      <c r="M29" s="10"/>
      <c r="N29" s="183"/>
      <c r="O29" s="185"/>
    </row>
  </sheetData>
  <autoFilter ref="A6:O6" xr:uid="{00000000-0009-0000-0000-000002000000}">
    <sortState xmlns:xlrd2="http://schemas.microsoft.com/office/spreadsheetml/2017/richdata2" ref="A7:O18">
      <sortCondition descending="1" ref="O6"/>
    </sortState>
  </autoFilter>
  <mergeCells count="6">
    <mergeCell ref="A1:O1"/>
    <mergeCell ref="A2:O2"/>
    <mergeCell ref="F5:H5"/>
    <mergeCell ref="I5:K5"/>
    <mergeCell ref="L5:N5"/>
    <mergeCell ref="A3:O3"/>
  </mergeCells>
  <printOptions horizontalCentered="1"/>
  <pageMargins left="3.937007874015748E-2" right="3.937007874015748E-2" top="1.5716666666666668" bottom="0.74803149606299213" header="0.11811023622047245" footer="0.31496062992125984"/>
  <pageSetup paperSize="8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2"/>
  <sheetViews>
    <sheetView zoomScaleNormal="100" workbookViewId="0">
      <selection activeCell="F13" sqref="F13"/>
    </sheetView>
  </sheetViews>
  <sheetFormatPr defaultRowHeight="14.4" x14ac:dyDescent="0.3"/>
  <cols>
    <col min="1" max="1" width="13.88671875" bestFit="1" customWidth="1"/>
    <col min="2" max="2" width="12.44140625" bestFit="1" customWidth="1"/>
    <col min="3" max="3" width="11.33203125" customWidth="1"/>
    <col min="4" max="4" width="18.109375" customWidth="1"/>
    <col min="5" max="5" width="18.5546875" bestFit="1" customWidth="1"/>
    <col min="6" max="6" width="18.5546875" customWidth="1"/>
    <col min="7" max="7" width="5.33203125" customWidth="1"/>
    <col min="8" max="8" width="6.109375" customWidth="1"/>
    <col min="9" max="9" width="8.5546875" customWidth="1"/>
    <col min="10" max="10" width="5.6640625" customWidth="1"/>
    <col min="11" max="11" width="6.88671875" customWidth="1"/>
    <col min="12" max="12" width="7.44140625" customWidth="1"/>
    <col min="13" max="13" width="7.33203125" customWidth="1"/>
    <col min="14" max="14" width="6.6640625" customWidth="1"/>
    <col min="15" max="15" width="6" customWidth="1"/>
    <col min="16" max="16" width="6.6640625" customWidth="1"/>
    <col min="17" max="17" width="7.44140625" customWidth="1"/>
    <col min="18" max="18" width="6.6640625" customWidth="1"/>
  </cols>
  <sheetData>
    <row r="1" spans="1:22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</row>
    <row r="2" spans="1:22" ht="28.8" x14ac:dyDescent="0.55000000000000004">
      <c r="A2" s="764" t="s">
        <v>12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</row>
    <row r="3" spans="1:22" ht="52.5" customHeight="1" thickBot="1" x14ac:dyDescent="0.6">
      <c r="Q3" s="39"/>
      <c r="R3" s="39"/>
      <c r="S3" s="39"/>
      <c r="T3" s="39"/>
      <c r="U3" s="39"/>
      <c r="V3" s="39"/>
    </row>
    <row r="4" spans="1:22" ht="36.75" customHeight="1" thickBot="1" x14ac:dyDescent="0.35">
      <c r="A4" s="1"/>
      <c r="B4" s="1"/>
      <c r="C4" s="1"/>
      <c r="D4" s="1"/>
      <c r="E4" s="1"/>
      <c r="F4" s="1"/>
      <c r="G4" s="791" t="s">
        <v>68</v>
      </c>
      <c r="H4" s="792"/>
      <c r="I4" s="793"/>
      <c r="J4" s="794" t="s">
        <v>207</v>
      </c>
      <c r="K4" s="795"/>
      <c r="L4" s="796"/>
      <c r="M4" s="757" t="s">
        <v>93</v>
      </c>
      <c r="N4" s="758"/>
      <c r="O4" s="759"/>
      <c r="P4" s="768" t="s">
        <v>146</v>
      </c>
      <c r="Q4" s="769"/>
      <c r="R4" s="769"/>
      <c r="S4" s="788" t="s">
        <v>249</v>
      </c>
      <c r="T4" s="789"/>
      <c r="U4" s="790"/>
    </row>
    <row r="5" spans="1:22" ht="36" customHeight="1" thickBot="1" x14ac:dyDescent="0.35">
      <c r="A5" s="216" t="s">
        <v>1</v>
      </c>
      <c r="B5" s="214" t="s">
        <v>2</v>
      </c>
      <c r="C5" s="214" t="s">
        <v>3</v>
      </c>
      <c r="D5" s="214" t="s">
        <v>4</v>
      </c>
      <c r="E5" s="215" t="s">
        <v>5</v>
      </c>
      <c r="F5" s="186" t="s">
        <v>0</v>
      </c>
      <c r="G5" s="325"/>
      <c r="H5" s="326"/>
      <c r="I5" s="247" t="s">
        <v>6</v>
      </c>
      <c r="J5" s="425"/>
      <c r="K5" s="423"/>
      <c r="L5" s="245" t="s">
        <v>6</v>
      </c>
      <c r="M5" s="424"/>
      <c r="N5" s="326"/>
      <c r="O5" s="225" t="s">
        <v>6</v>
      </c>
      <c r="P5" s="327"/>
      <c r="Q5" s="326"/>
      <c r="R5" s="246" t="s">
        <v>6</v>
      </c>
      <c r="S5" s="432"/>
      <c r="T5" s="431"/>
      <c r="U5" s="433" t="s">
        <v>6</v>
      </c>
    </row>
    <row r="6" spans="1:22" ht="15" thickBot="1" x14ac:dyDescent="0.35">
      <c r="A6" s="713" t="s">
        <v>31</v>
      </c>
      <c r="B6" s="715" t="s">
        <v>114</v>
      </c>
      <c r="C6" s="715" t="s">
        <v>115</v>
      </c>
      <c r="D6" s="328" t="s">
        <v>116</v>
      </c>
      <c r="E6" s="347" t="s">
        <v>32</v>
      </c>
      <c r="F6" s="730">
        <f>SUM(F5,I6,L6,O6,R6)</f>
        <v>63.150000000000006</v>
      </c>
      <c r="G6" s="697"/>
      <c r="H6" s="328"/>
      <c r="I6" s="722"/>
      <c r="J6" s="398">
        <v>16.88</v>
      </c>
      <c r="K6" s="298">
        <v>12.54</v>
      </c>
      <c r="L6" s="336">
        <f>SUM(J6:K6)</f>
        <v>29.419999999999998</v>
      </c>
      <c r="M6" s="346">
        <v>20.75</v>
      </c>
      <c r="N6" s="328">
        <v>12.98</v>
      </c>
      <c r="O6" s="725">
        <f>SUM(M6:N6)</f>
        <v>33.730000000000004</v>
      </c>
      <c r="P6" s="727"/>
      <c r="Q6" s="333"/>
      <c r="R6" s="728"/>
      <c r="S6" s="398">
        <v>0</v>
      </c>
      <c r="T6" s="294">
        <v>0</v>
      </c>
      <c r="U6" s="293">
        <v>0</v>
      </c>
    </row>
    <row r="7" spans="1:22" ht="28.8" x14ac:dyDescent="0.3">
      <c r="A7" s="697" t="s">
        <v>81</v>
      </c>
      <c r="B7" s="328" t="s">
        <v>100</v>
      </c>
      <c r="C7" s="328" t="s">
        <v>101</v>
      </c>
      <c r="D7" s="328" t="s">
        <v>117</v>
      </c>
      <c r="E7" s="347" t="s">
        <v>85</v>
      </c>
      <c r="F7" s="329">
        <f>SUM(O7,R7)</f>
        <v>58.96</v>
      </c>
      <c r="G7" s="297"/>
      <c r="H7" s="298"/>
      <c r="I7" s="723"/>
      <c r="J7" s="398">
        <v>0</v>
      </c>
      <c r="K7" s="298">
        <v>0</v>
      </c>
      <c r="L7" s="336">
        <v>0</v>
      </c>
      <c r="M7" s="332">
        <v>16.309999999999999</v>
      </c>
      <c r="N7" s="333">
        <v>12.76</v>
      </c>
      <c r="O7" s="726">
        <f>SUM(M7:N7)</f>
        <v>29.07</v>
      </c>
      <c r="P7" s="697">
        <v>17.13</v>
      </c>
      <c r="Q7" s="328">
        <v>12.76</v>
      </c>
      <c r="R7" s="422">
        <f>SUM(P7:Q7)</f>
        <v>29.89</v>
      </c>
      <c r="S7" s="398"/>
      <c r="T7" s="298"/>
      <c r="U7" s="301"/>
    </row>
    <row r="8" spans="1:22" x14ac:dyDescent="0.3">
      <c r="A8" s="4" t="s">
        <v>118</v>
      </c>
      <c r="B8" s="4" t="s">
        <v>119</v>
      </c>
      <c r="C8" s="4" t="s">
        <v>120</v>
      </c>
      <c r="D8" s="4" t="s">
        <v>121</v>
      </c>
      <c r="E8" s="143" t="s">
        <v>122</v>
      </c>
      <c r="F8" s="329">
        <f>SUM(O8,R8)</f>
        <v>31.83</v>
      </c>
      <c r="G8" s="14"/>
      <c r="H8" s="4"/>
      <c r="I8" s="721"/>
      <c r="J8" s="7"/>
      <c r="K8" s="4"/>
      <c r="L8" s="202"/>
      <c r="M8" s="14">
        <v>18.63</v>
      </c>
      <c r="N8" s="4">
        <v>13.2</v>
      </c>
      <c r="O8" s="202">
        <f>SUM(M8:N8)</f>
        <v>31.83</v>
      </c>
      <c r="P8" s="7"/>
      <c r="Q8" s="4"/>
      <c r="R8" s="556"/>
      <c r="S8" s="7"/>
      <c r="T8" s="298"/>
      <c r="U8" s="301"/>
    </row>
    <row r="9" spans="1:22" ht="28.8" x14ac:dyDescent="0.3">
      <c r="A9" s="714" t="s">
        <v>75</v>
      </c>
      <c r="B9" s="714" t="s">
        <v>76</v>
      </c>
      <c r="C9" s="714" t="s">
        <v>77</v>
      </c>
      <c r="D9" s="714" t="s">
        <v>80</v>
      </c>
      <c r="E9" s="718" t="s">
        <v>79</v>
      </c>
      <c r="F9" s="329">
        <f>SUM(I9)</f>
        <v>0</v>
      </c>
      <c r="G9" s="330">
        <v>0</v>
      </c>
      <c r="H9" s="331">
        <v>0</v>
      </c>
      <c r="I9" s="278">
        <v>0</v>
      </c>
      <c r="J9" s="426">
        <v>0</v>
      </c>
      <c r="K9" s="276">
        <v>0</v>
      </c>
      <c r="L9" s="272">
        <v>0</v>
      </c>
      <c r="M9" s="297">
        <v>0</v>
      </c>
      <c r="N9" s="298">
        <v>0</v>
      </c>
      <c r="O9" s="293">
        <v>0</v>
      </c>
      <c r="P9" s="434"/>
      <c r="Q9" s="294"/>
      <c r="R9" s="359"/>
      <c r="S9" s="434"/>
      <c r="T9" s="276"/>
      <c r="U9" s="272"/>
    </row>
    <row r="10" spans="1:22" ht="15" thickBot="1" x14ac:dyDescent="0.35">
      <c r="A10" s="712" t="s">
        <v>75</v>
      </c>
      <c r="B10" s="712" t="s">
        <v>76</v>
      </c>
      <c r="C10" s="712" t="s">
        <v>77</v>
      </c>
      <c r="D10" s="716" t="s">
        <v>78</v>
      </c>
      <c r="E10" s="717" t="s">
        <v>79</v>
      </c>
      <c r="F10" s="660"/>
      <c r="G10" s="719">
        <v>17.5</v>
      </c>
      <c r="H10" s="720">
        <v>7.14</v>
      </c>
      <c r="I10" s="435">
        <f>SUM(G10:H10)</f>
        <v>24.64</v>
      </c>
      <c r="J10" s="436"/>
      <c r="K10" s="288"/>
      <c r="L10" s="286"/>
      <c r="M10" s="665"/>
      <c r="N10" s="428"/>
      <c r="O10" s="724"/>
      <c r="P10" s="436"/>
      <c r="Q10" s="288"/>
      <c r="R10" s="435"/>
      <c r="S10" s="436"/>
      <c r="T10" s="729"/>
      <c r="U10" s="358"/>
    </row>
    <row r="11" spans="1:22" x14ac:dyDescent="0.3">
      <c r="S11" s="427"/>
    </row>
    <row r="12" spans="1:22" x14ac:dyDescent="0.3">
      <c r="S12" s="334"/>
    </row>
  </sheetData>
  <autoFilter ref="A5:P5" xr:uid="{00000000-0009-0000-0000-000003000000}">
    <sortState xmlns:xlrd2="http://schemas.microsoft.com/office/spreadsheetml/2017/richdata2" ref="A6:P37">
      <sortCondition descending="1" ref="P5"/>
    </sortState>
  </autoFilter>
  <sortState xmlns:xlrd2="http://schemas.microsoft.com/office/spreadsheetml/2017/richdata2" ref="A6:V10">
    <sortCondition descending="1" ref="V10"/>
  </sortState>
  <mergeCells count="7">
    <mergeCell ref="S4:U4"/>
    <mergeCell ref="A1:P1"/>
    <mergeCell ref="A2:P2"/>
    <mergeCell ref="G4:I4"/>
    <mergeCell ref="M4:O4"/>
    <mergeCell ref="P4:R4"/>
    <mergeCell ref="J4:L4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1"/>
  <sheetViews>
    <sheetView zoomScaleNormal="100" workbookViewId="0">
      <selection activeCell="AA16" sqref="AA16"/>
    </sheetView>
  </sheetViews>
  <sheetFormatPr defaultRowHeight="14.4" x14ac:dyDescent="0.3"/>
  <cols>
    <col min="1" max="1" width="14.88671875" customWidth="1"/>
    <col min="2" max="2" width="11.44140625" customWidth="1"/>
    <col min="3" max="3" width="12" customWidth="1"/>
    <col min="4" max="4" width="16.33203125" customWidth="1"/>
    <col min="5" max="5" width="13.44140625" customWidth="1"/>
    <col min="6" max="6" width="12.44140625" customWidth="1"/>
    <col min="7" max="7" width="6" customWidth="1"/>
    <col min="8" max="8" width="4.5546875" customWidth="1"/>
    <col min="9" max="9" width="9.5546875" customWidth="1"/>
    <col min="10" max="11" width="6.109375" bestFit="1" customWidth="1"/>
    <col min="12" max="12" width="6" customWidth="1"/>
    <col min="13" max="13" width="6.5546875" customWidth="1"/>
    <col min="14" max="14" width="5.6640625" customWidth="1"/>
    <col min="15" max="15" width="8.88671875" customWidth="1"/>
    <col min="16" max="16" width="6.5546875" customWidth="1"/>
    <col min="17" max="17" width="6.44140625" customWidth="1"/>
    <col min="18" max="18" width="6" customWidth="1"/>
    <col min="19" max="19" width="7.109375" bestFit="1" customWidth="1"/>
    <col min="20" max="20" width="5.109375" bestFit="1" customWidth="1"/>
    <col min="21" max="21" width="6.109375" bestFit="1" customWidth="1"/>
    <col min="25" max="25" width="12.109375" customWidth="1"/>
  </cols>
  <sheetData>
    <row r="1" spans="1:27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</row>
    <row r="2" spans="1:27" ht="28.8" x14ac:dyDescent="0.55000000000000004">
      <c r="A2" s="764" t="s">
        <v>27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  <c r="R2" s="764"/>
      <c r="S2" s="764"/>
    </row>
    <row r="3" spans="1:27" ht="23.4" x14ac:dyDescent="0.45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3"/>
      <c r="R3" s="803"/>
      <c r="S3" s="803"/>
    </row>
    <row r="4" spans="1:27" ht="15" thickBot="1" x14ac:dyDescent="0.35"/>
    <row r="5" spans="1:27" ht="33.75" customHeight="1" thickBot="1" x14ac:dyDescent="0.35">
      <c r="A5" s="1"/>
      <c r="B5" s="1"/>
      <c r="C5" s="1"/>
      <c r="D5" s="1"/>
      <c r="E5" s="1"/>
      <c r="F5" s="56" t="s">
        <v>0</v>
      </c>
      <c r="G5" s="804" t="s">
        <v>68</v>
      </c>
      <c r="H5" s="805"/>
      <c r="I5" s="806"/>
      <c r="J5" s="800" t="s">
        <v>207</v>
      </c>
      <c r="K5" s="801"/>
      <c r="L5" s="802"/>
      <c r="M5" s="807" t="s">
        <v>93</v>
      </c>
      <c r="N5" s="808"/>
      <c r="O5" s="809"/>
      <c r="P5" s="810" t="s">
        <v>146</v>
      </c>
      <c r="Q5" s="811"/>
      <c r="R5" s="812"/>
      <c r="S5" s="797" t="s">
        <v>157</v>
      </c>
      <c r="T5" s="798"/>
      <c r="U5" s="799"/>
      <c r="V5" s="797" t="s">
        <v>202</v>
      </c>
      <c r="W5" s="798"/>
      <c r="X5" s="799"/>
      <c r="Y5" s="797" t="s">
        <v>239</v>
      </c>
      <c r="Z5" s="798"/>
      <c r="AA5" s="799"/>
    </row>
    <row r="6" spans="1:27" ht="15" customHeight="1" thickBot="1" x14ac:dyDescent="0.35">
      <c r="A6" s="216" t="s">
        <v>1</v>
      </c>
      <c r="B6" s="509" t="s">
        <v>2</v>
      </c>
      <c r="C6" s="509" t="s">
        <v>3</v>
      </c>
      <c r="D6" s="509" t="s">
        <v>33</v>
      </c>
      <c r="E6" s="510" t="s">
        <v>5</v>
      </c>
      <c r="F6" s="522"/>
      <c r="G6" s="511"/>
      <c r="H6" s="512"/>
      <c r="I6" s="513" t="s">
        <v>6</v>
      </c>
      <c r="J6" s="514"/>
      <c r="K6" s="514"/>
      <c r="L6" s="514"/>
      <c r="M6" s="515"/>
      <c r="N6" s="515"/>
      <c r="O6" s="516" t="s">
        <v>6</v>
      </c>
      <c r="P6" s="517"/>
      <c r="Q6" s="518"/>
      <c r="R6" s="519" t="s">
        <v>6</v>
      </c>
      <c r="S6" s="520"/>
      <c r="T6" s="521"/>
      <c r="U6" s="513" t="s">
        <v>6</v>
      </c>
      <c r="V6" s="520"/>
      <c r="W6" s="521"/>
      <c r="X6" s="513" t="s">
        <v>6</v>
      </c>
      <c r="Y6" s="520"/>
      <c r="Z6" s="521"/>
      <c r="AA6" s="513" t="s">
        <v>6</v>
      </c>
    </row>
    <row r="7" spans="1:27" ht="28.2" thickBot="1" x14ac:dyDescent="0.35">
      <c r="A7" s="494" t="s">
        <v>81</v>
      </c>
      <c r="B7" s="495" t="s">
        <v>82</v>
      </c>
      <c r="C7" s="495" t="s">
        <v>83</v>
      </c>
      <c r="D7" s="495" t="s">
        <v>84</v>
      </c>
      <c r="E7" s="283" t="s">
        <v>250</v>
      </c>
      <c r="F7" s="535">
        <f>SUM(L7,R7,O7,I7,AA7)</f>
        <v>154.08999999999997</v>
      </c>
      <c r="G7" s="523">
        <v>17.88</v>
      </c>
      <c r="H7" s="524">
        <v>7.14</v>
      </c>
      <c r="I7" s="525">
        <f>SUM(G7:H7)</f>
        <v>25.02</v>
      </c>
      <c r="J7" s="526">
        <v>15.75</v>
      </c>
      <c r="K7" s="527">
        <v>12.1</v>
      </c>
      <c r="L7" s="528">
        <f>SUM(J7:K7)</f>
        <v>27.85</v>
      </c>
      <c r="M7" s="529">
        <v>15.94</v>
      </c>
      <c r="N7" s="527">
        <v>13.2</v>
      </c>
      <c r="O7" s="530">
        <f>SUM(M7:N7)</f>
        <v>29.14</v>
      </c>
      <c r="P7" s="531">
        <v>17</v>
      </c>
      <c r="Q7" s="532">
        <v>7.56</v>
      </c>
      <c r="R7" s="533">
        <f>SUM(P7:Q7)</f>
        <v>24.56</v>
      </c>
      <c r="S7" s="531"/>
      <c r="T7" s="532"/>
      <c r="U7" s="533"/>
      <c r="V7" s="531">
        <v>23.13</v>
      </c>
      <c r="W7" s="532">
        <v>7.42</v>
      </c>
      <c r="X7" s="533">
        <f>SUM(V7:W7)</f>
        <v>30.549999999999997</v>
      </c>
      <c r="Y7" s="531">
        <v>15.36</v>
      </c>
      <c r="Z7" s="532">
        <v>8.4</v>
      </c>
      <c r="AA7" s="534">
        <f>SUM(Y7:Z7)*2</f>
        <v>47.519999999999996</v>
      </c>
    </row>
    <row r="8" spans="1:27" ht="28.2" thickBot="1" x14ac:dyDescent="0.35">
      <c r="A8" s="267" t="s">
        <v>109</v>
      </c>
      <c r="B8" s="268" t="s">
        <v>110</v>
      </c>
      <c r="C8" s="268" t="s">
        <v>111</v>
      </c>
      <c r="D8" s="282" t="s">
        <v>112</v>
      </c>
      <c r="E8" s="755" t="s">
        <v>113</v>
      </c>
      <c r="F8" s="248">
        <f>SUM(U8,AA8)</f>
        <v>0</v>
      </c>
      <c r="G8" s="270"/>
      <c r="H8" s="271"/>
      <c r="I8" s="278"/>
      <c r="J8" s="426"/>
      <c r="K8" s="276"/>
      <c r="L8" s="272"/>
      <c r="M8" s="273"/>
      <c r="N8" s="274"/>
      <c r="O8" s="272"/>
      <c r="P8" s="501"/>
      <c r="Q8" s="503"/>
      <c r="R8" s="505"/>
      <c r="S8" s="275">
        <v>0</v>
      </c>
      <c r="T8" s="276"/>
      <c r="U8" s="272">
        <f>SUM(T8)</f>
        <v>0</v>
      </c>
      <c r="V8" s="275"/>
      <c r="W8" s="276"/>
      <c r="X8" s="272"/>
      <c r="Y8" s="275"/>
      <c r="Z8" s="276"/>
      <c r="AA8" s="286">
        <f>SUM(Y8:Z8)*2</f>
        <v>0</v>
      </c>
    </row>
    <row r="9" spans="1:27" ht="15" thickBot="1" x14ac:dyDescent="0.35">
      <c r="A9" s="478" t="s">
        <v>50</v>
      </c>
      <c r="B9" s="479" t="s">
        <v>58</v>
      </c>
      <c r="C9" s="479" t="s">
        <v>59</v>
      </c>
      <c r="D9" s="268" t="s">
        <v>176</v>
      </c>
      <c r="E9" s="269" t="s">
        <v>54</v>
      </c>
      <c r="F9" s="248">
        <f>SUM(U9)</f>
        <v>24.384999999999998</v>
      </c>
      <c r="G9" s="270"/>
      <c r="H9" s="271"/>
      <c r="I9" s="278"/>
      <c r="J9" s="426"/>
      <c r="K9" s="276"/>
      <c r="L9" s="272"/>
      <c r="M9" s="275"/>
      <c r="N9" s="276"/>
      <c r="O9" s="272"/>
      <c r="P9" s="277"/>
      <c r="Q9" s="278"/>
      <c r="R9" s="272"/>
      <c r="S9" s="756">
        <v>16.125</v>
      </c>
      <c r="T9" s="276">
        <v>8.26</v>
      </c>
      <c r="U9" s="272">
        <f>SUM(S9:T9)</f>
        <v>24.384999999999998</v>
      </c>
      <c r="V9" s="275"/>
      <c r="W9" s="276"/>
      <c r="X9" s="272"/>
      <c r="Y9" s="275">
        <v>0</v>
      </c>
      <c r="Z9" s="276">
        <v>0</v>
      </c>
      <c r="AA9" s="286">
        <f>SUM(Y9:Z9)*2</f>
        <v>0</v>
      </c>
    </row>
    <row r="10" spans="1:27" ht="28.2" thickBot="1" x14ac:dyDescent="0.35">
      <c r="A10" s="267" t="s">
        <v>109</v>
      </c>
      <c r="B10" s="268" t="s">
        <v>61</v>
      </c>
      <c r="C10" s="268" t="s">
        <v>175</v>
      </c>
      <c r="D10" s="268" t="s">
        <v>60</v>
      </c>
      <c r="E10" s="269" t="s">
        <v>113</v>
      </c>
      <c r="F10" s="248">
        <f>SUM(U11)</f>
        <v>8.4</v>
      </c>
      <c r="G10" s="270"/>
      <c r="H10" s="271"/>
      <c r="I10" s="278"/>
      <c r="J10" s="426"/>
      <c r="K10" s="276"/>
      <c r="L10" s="272"/>
      <c r="M10" s="275">
        <v>0</v>
      </c>
      <c r="N10" s="276">
        <v>0</v>
      </c>
      <c r="O10" s="281">
        <v>0</v>
      </c>
      <c r="P10" s="264"/>
      <c r="Q10" s="265"/>
      <c r="R10" s="266"/>
      <c r="S10">
        <v>0</v>
      </c>
      <c r="T10">
        <v>8.1199999999999992</v>
      </c>
      <c r="V10" s="279"/>
      <c r="W10" s="280"/>
      <c r="X10" s="272"/>
      <c r="Y10" s="279">
        <v>0</v>
      </c>
      <c r="Z10" s="280"/>
      <c r="AA10" s="286">
        <f>SUM(Y10:Z10)*2</f>
        <v>0</v>
      </c>
    </row>
    <row r="11" spans="1:27" ht="27.75" customHeight="1" thickBot="1" x14ac:dyDescent="0.35">
      <c r="A11" s="480" t="s">
        <v>95</v>
      </c>
      <c r="B11" s="481" t="s">
        <v>126</v>
      </c>
      <c r="C11" s="481" t="s">
        <v>177</v>
      </c>
      <c r="D11" s="268" t="s">
        <v>178</v>
      </c>
      <c r="E11" s="269" t="s">
        <v>99</v>
      </c>
      <c r="F11" s="249">
        <f>I11+L11+O11+U11+X11+AA11</f>
        <v>63.32</v>
      </c>
      <c r="G11" s="284"/>
      <c r="H11" s="285"/>
      <c r="I11" s="435"/>
      <c r="J11" s="436"/>
      <c r="K11" s="288"/>
      <c r="L11" s="286"/>
      <c r="M11" s="287">
        <v>0</v>
      </c>
      <c r="N11" s="288">
        <v>2.36</v>
      </c>
      <c r="O11" s="286">
        <f>SUM(M11:N11)</f>
        <v>2.36</v>
      </c>
      <c r="P11" s="500"/>
      <c r="Q11" s="502"/>
      <c r="R11" s="504"/>
      <c r="S11" s="279">
        <v>0</v>
      </c>
      <c r="T11" s="280">
        <v>8.4</v>
      </c>
      <c r="U11" s="272">
        <f>SUM(S11:T11)</f>
        <v>8.4</v>
      </c>
      <c r="V11" s="506"/>
      <c r="W11" s="507"/>
      <c r="X11" s="508"/>
      <c r="Y11" s="287">
        <v>20.38</v>
      </c>
      <c r="Z11" s="507">
        <v>5.9</v>
      </c>
      <c r="AA11" s="286">
        <f>SUM(Y11:Z11)*2</f>
        <v>52.56</v>
      </c>
    </row>
  </sheetData>
  <autoFilter ref="A6:S11" xr:uid="{00000000-0009-0000-0000-000004000000}">
    <sortState xmlns:xlrd2="http://schemas.microsoft.com/office/spreadsheetml/2017/richdata2" ref="A7:S11">
      <sortCondition descending="1" ref="S6:S11"/>
    </sortState>
  </autoFilter>
  <mergeCells count="10">
    <mergeCell ref="Y5:AA5"/>
    <mergeCell ref="J5:L5"/>
    <mergeCell ref="A3:S3"/>
    <mergeCell ref="A1:S1"/>
    <mergeCell ref="A2:S2"/>
    <mergeCell ref="G5:I5"/>
    <mergeCell ref="M5:O5"/>
    <mergeCell ref="S5:U5"/>
    <mergeCell ref="P5:R5"/>
    <mergeCell ref="V5:X5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3"/>
  <sheetViews>
    <sheetView zoomScaleNormal="100" workbookViewId="0">
      <selection activeCell="A3" sqref="A3:O3"/>
    </sheetView>
  </sheetViews>
  <sheetFormatPr defaultRowHeight="14.4" x14ac:dyDescent="0.3"/>
  <cols>
    <col min="1" max="1" width="25.33203125" customWidth="1"/>
    <col min="2" max="2" width="11.5546875" customWidth="1"/>
    <col min="3" max="3" width="11.6640625" customWidth="1"/>
    <col min="4" max="4" width="20.88671875" customWidth="1"/>
    <col min="5" max="5" width="18.5546875" customWidth="1"/>
    <col min="6" max="14" width="7" customWidth="1"/>
    <col min="15" max="15" width="8.109375" bestFit="1" customWidth="1"/>
  </cols>
  <sheetData>
    <row r="1" spans="1:16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38"/>
    </row>
    <row r="2" spans="1:16" ht="28.8" x14ac:dyDescent="0.55000000000000004">
      <c r="A2" s="764" t="s">
        <v>28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39"/>
    </row>
    <row r="3" spans="1:16" ht="28.8" x14ac:dyDescent="0.55000000000000004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39"/>
    </row>
    <row r="4" spans="1:16" ht="15" thickBot="1" x14ac:dyDescent="0.35"/>
    <row r="5" spans="1:16" ht="27.75" customHeight="1" thickBot="1" x14ac:dyDescent="0.35">
      <c r="A5" s="1"/>
      <c r="B5" s="1"/>
      <c r="C5" s="1"/>
      <c r="D5" s="1"/>
      <c r="E5" s="1"/>
      <c r="F5" s="813" t="s">
        <v>206</v>
      </c>
      <c r="G5" s="814"/>
      <c r="H5" s="815"/>
      <c r="I5" s="813"/>
      <c r="J5" s="814"/>
      <c r="K5" s="815"/>
      <c r="L5" s="772"/>
      <c r="M5" s="773"/>
      <c r="N5" s="774"/>
      <c r="O5" s="56" t="s">
        <v>0</v>
      </c>
    </row>
    <row r="6" spans="1:16" ht="15" thickBot="1" x14ac:dyDescent="0.35">
      <c r="A6" s="148" t="s">
        <v>1</v>
      </c>
      <c r="B6" s="149" t="s">
        <v>2</v>
      </c>
      <c r="C6" s="149" t="s">
        <v>3</v>
      </c>
      <c r="D6" s="149" t="s">
        <v>33</v>
      </c>
      <c r="E6" s="150" t="s">
        <v>5</v>
      </c>
      <c r="F6" s="154"/>
      <c r="G6" s="155"/>
      <c r="H6" s="156" t="s">
        <v>6</v>
      </c>
      <c r="I6" s="154"/>
      <c r="J6" s="155"/>
      <c r="K6" s="156" t="s">
        <v>6</v>
      </c>
      <c r="L6" s="151"/>
      <c r="M6" s="152"/>
      <c r="N6" s="153" t="s">
        <v>6</v>
      </c>
      <c r="O6" s="147"/>
    </row>
    <row r="7" spans="1:16" x14ac:dyDescent="0.3">
      <c r="A7" s="57" t="s">
        <v>179</v>
      </c>
      <c r="B7" s="58" t="s">
        <v>203</v>
      </c>
      <c r="C7" s="58" t="s">
        <v>204</v>
      </c>
      <c r="D7" s="58" t="s">
        <v>205</v>
      </c>
      <c r="E7" s="376" t="s">
        <v>182</v>
      </c>
      <c r="F7" s="377">
        <v>0</v>
      </c>
      <c r="G7" s="378">
        <v>0</v>
      </c>
      <c r="H7" s="80">
        <v>0</v>
      </c>
      <c r="I7" s="377"/>
      <c r="J7" s="378"/>
      <c r="K7" s="80"/>
      <c r="L7" s="15"/>
      <c r="M7" s="16"/>
      <c r="N7" s="17"/>
      <c r="O7" s="112">
        <v>0</v>
      </c>
    </row>
    <row r="8" spans="1:16" ht="15" thickBot="1" x14ac:dyDescent="0.35">
      <c r="A8" s="47"/>
      <c r="B8" s="46"/>
      <c r="C8" s="46"/>
      <c r="D8" s="46"/>
      <c r="E8" s="48"/>
      <c r="F8" s="73"/>
      <c r="G8" s="74"/>
      <c r="H8" s="87"/>
      <c r="I8" s="126"/>
      <c r="J8" s="74"/>
      <c r="K8" s="87"/>
      <c r="L8" s="7"/>
      <c r="M8" s="4"/>
      <c r="N8" s="6"/>
      <c r="O8" s="111"/>
    </row>
    <row r="9" spans="1:16" hidden="1" x14ac:dyDescent="0.3">
      <c r="A9" s="379"/>
      <c r="B9" s="380"/>
      <c r="C9" s="380"/>
      <c r="D9" s="380"/>
      <c r="E9" s="381"/>
      <c r="F9" s="382"/>
      <c r="G9" s="383"/>
      <c r="H9" s="384"/>
      <c r="I9" s="354"/>
      <c r="J9" s="354"/>
      <c r="K9" s="354"/>
      <c r="L9" s="105"/>
      <c r="M9" s="103"/>
      <c r="N9" s="104"/>
      <c r="O9" s="385"/>
    </row>
    <row r="10" spans="1:16" x14ac:dyDescent="0.3">
      <c r="A10" s="386"/>
      <c r="B10" s="387"/>
      <c r="C10" s="387"/>
      <c r="D10" s="387"/>
      <c r="E10" s="387"/>
      <c r="F10" s="387"/>
      <c r="G10" s="387"/>
      <c r="H10" s="166"/>
      <c r="I10" s="388"/>
      <c r="J10" s="387"/>
      <c r="K10" s="389"/>
      <c r="L10" s="388"/>
      <c r="M10" s="387"/>
      <c r="N10" s="166"/>
      <c r="O10" s="390"/>
    </row>
    <row r="11" spans="1:16" x14ac:dyDescent="0.3">
      <c r="A11" s="7"/>
      <c r="B11" s="4"/>
      <c r="C11" s="4"/>
      <c r="D11" s="4"/>
      <c r="E11" s="4"/>
      <c r="F11" s="4"/>
      <c r="G11" s="4"/>
      <c r="H11" s="143"/>
      <c r="I11" s="14"/>
      <c r="J11" s="4"/>
      <c r="K11" s="202"/>
      <c r="L11" s="14"/>
      <c r="M11" s="4"/>
      <c r="N11" s="143"/>
      <c r="O11" s="239"/>
    </row>
    <row r="12" spans="1:16" x14ac:dyDescent="0.3">
      <c r="A12" s="7"/>
      <c r="B12" s="4"/>
      <c r="C12" s="4"/>
      <c r="D12" s="4"/>
      <c r="E12" s="4"/>
      <c r="F12" s="4"/>
      <c r="G12" s="4"/>
      <c r="H12" s="143"/>
      <c r="I12" s="14"/>
      <c r="J12" s="4"/>
      <c r="K12" s="202"/>
      <c r="L12" s="14"/>
      <c r="M12" s="4"/>
      <c r="N12" s="143"/>
      <c r="O12" s="239"/>
    </row>
    <row r="13" spans="1:16" ht="15" thickBot="1" x14ac:dyDescent="0.35">
      <c r="A13" s="12"/>
      <c r="B13" s="10"/>
      <c r="C13" s="10"/>
      <c r="D13" s="10"/>
      <c r="E13" s="10"/>
      <c r="F13" s="10"/>
      <c r="G13" s="10"/>
      <c r="H13" s="183"/>
      <c r="I13" s="26"/>
      <c r="J13" s="10"/>
      <c r="K13" s="203"/>
      <c r="L13" s="26"/>
      <c r="M13" s="10"/>
      <c r="N13" s="183"/>
      <c r="O13" s="185"/>
    </row>
  </sheetData>
  <mergeCells count="6">
    <mergeCell ref="A1:O1"/>
    <mergeCell ref="A2:O2"/>
    <mergeCell ref="F5:H5"/>
    <mergeCell ref="L5:N5"/>
    <mergeCell ref="I5:K5"/>
    <mergeCell ref="A3:O3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2"/>
  <sheetViews>
    <sheetView zoomScaleNormal="100" workbookViewId="0">
      <selection activeCell="F5" sqref="F5:F11"/>
    </sheetView>
  </sheetViews>
  <sheetFormatPr defaultRowHeight="14.4" x14ac:dyDescent="0.3"/>
  <cols>
    <col min="1" max="1" width="18.33203125" customWidth="1"/>
    <col min="2" max="2" width="15.109375" customWidth="1"/>
    <col min="3" max="3" width="11.6640625" customWidth="1"/>
    <col min="4" max="4" width="18.5546875" customWidth="1"/>
    <col min="5" max="6" width="15.109375" customWidth="1"/>
    <col min="7" max="10" width="7" customWidth="1"/>
    <col min="11" max="11" width="6.109375" customWidth="1"/>
    <col min="12" max="12" width="6.33203125" customWidth="1"/>
    <col min="13" max="13" width="6.44140625" customWidth="1"/>
    <col min="14" max="14" width="6" customWidth="1"/>
    <col min="15" max="15" width="7" customWidth="1"/>
    <col min="16" max="16" width="6.33203125" customWidth="1"/>
    <col min="17" max="17" width="7.109375" customWidth="1"/>
    <col min="18" max="18" width="7.33203125" customWidth="1"/>
    <col min="22" max="22" width="8.109375" customWidth="1"/>
    <col min="23" max="24" width="7.6640625" customWidth="1"/>
  </cols>
  <sheetData>
    <row r="1" spans="1:31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38"/>
    </row>
    <row r="2" spans="1:31" ht="28.8" x14ac:dyDescent="0.55000000000000004">
      <c r="A2" s="764" t="s">
        <v>13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39"/>
    </row>
    <row r="3" spans="1:31" ht="28.8" x14ac:dyDescent="0.55000000000000004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39"/>
    </row>
    <row r="4" spans="1:31" ht="15" thickBot="1" x14ac:dyDescent="0.35">
      <c r="C4" s="209"/>
    </row>
    <row r="5" spans="1:31" ht="37.5" customHeight="1" thickBot="1" x14ac:dyDescent="0.35">
      <c r="A5" s="188"/>
      <c r="B5" s="188"/>
      <c r="C5" s="188"/>
      <c r="D5" s="188"/>
      <c r="E5" s="189"/>
      <c r="F5" s="2" t="s">
        <v>0</v>
      </c>
      <c r="G5" s="760" t="s">
        <v>207</v>
      </c>
      <c r="H5" s="761"/>
      <c r="I5" s="762"/>
      <c r="J5" s="816" t="s">
        <v>93</v>
      </c>
      <c r="K5" s="758"/>
      <c r="L5" s="759"/>
      <c r="M5" s="816" t="s">
        <v>146</v>
      </c>
      <c r="N5" s="758"/>
      <c r="O5" s="759"/>
      <c r="P5" s="768" t="s">
        <v>157</v>
      </c>
      <c r="Q5" s="769"/>
      <c r="R5" s="770"/>
      <c r="S5" s="816" t="s">
        <v>219</v>
      </c>
      <c r="T5" s="758"/>
      <c r="U5" s="759"/>
      <c r="V5" s="816" t="s">
        <v>222</v>
      </c>
      <c r="W5" s="758"/>
      <c r="X5" s="759"/>
      <c r="Y5" s="816" t="s">
        <v>247</v>
      </c>
      <c r="Z5" s="758"/>
      <c r="AA5" s="759"/>
    </row>
    <row r="6" spans="1:31" ht="15" thickBot="1" x14ac:dyDescent="0.35">
      <c r="A6" s="28" t="s">
        <v>1</v>
      </c>
      <c r="B6" s="28" t="s">
        <v>2</v>
      </c>
      <c r="C6" s="28" t="s">
        <v>3</v>
      </c>
      <c r="D6" s="28" t="s">
        <v>4</v>
      </c>
      <c r="E6" s="29" t="s">
        <v>5</v>
      </c>
      <c r="F6" s="31"/>
      <c r="G6" s="404"/>
      <c r="H6" s="404"/>
      <c r="I6" s="404"/>
      <c r="J6" s="391"/>
      <c r="K6" s="138"/>
      <c r="L6" s="392" t="s">
        <v>6</v>
      </c>
      <c r="M6" s="393"/>
      <c r="N6" s="138"/>
      <c r="O6" s="392" t="s">
        <v>6</v>
      </c>
      <c r="P6" s="1"/>
      <c r="Q6" s="1"/>
      <c r="R6" s="1"/>
      <c r="S6" s="391"/>
      <c r="T6" s="138"/>
      <c r="U6" s="392" t="s">
        <v>6</v>
      </c>
      <c r="V6" s="391"/>
      <c r="W6" s="138"/>
      <c r="X6" s="392" t="s">
        <v>6</v>
      </c>
      <c r="Y6" s="391"/>
      <c r="Z6" s="138"/>
      <c r="AA6" s="392" t="s">
        <v>6</v>
      </c>
    </row>
    <row r="7" spans="1:31" s="338" customFormat="1" ht="43.8" thickBot="1" x14ac:dyDescent="0.35">
      <c r="A7" s="394" t="s">
        <v>81</v>
      </c>
      <c r="B7" s="395" t="s">
        <v>100</v>
      </c>
      <c r="C7" s="395" t="s">
        <v>101</v>
      </c>
      <c r="D7" s="396" t="s">
        <v>133</v>
      </c>
      <c r="E7" s="400" t="s">
        <v>85</v>
      </c>
      <c r="F7" s="403">
        <f>SUM(O7,L7,I7)</f>
        <v>84.25</v>
      </c>
      <c r="G7" s="405">
        <v>12.54</v>
      </c>
      <c r="H7" s="407">
        <v>19.13</v>
      </c>
      <c r="I7" s="409">
        <f>SUM(G7:H7)</f>
        <v>31.669999999999998</v>
      </c>
      <c r="J7" s="399">
        <v>18.88</v>
      </c>
      <c r="K7" s="397">
        <v>13.2</v>
      </c>
      <c r="L7" s="289">
        <f>SUM(J7:K7)</f>
        <v>32.08</v>
      </c>
      <c r="M7" s="401">
        <v>0</v>
      </c>
      <c r="N7" s="395">
        <v>20.5</v>
      </c>
      <c r="O7" s="402">
        <f>SUM(M7:N7)</f>
        <v>20.5</v>
      </c>
      <c r="P7" s="439"/>
      <c r="Q7" s="439"/>
      <c r="R7" s="441"/>
      <c r="S7" s="401"/>
      <c r="T7" s="395"/>
      <c r="U7" s="402"/>
      <c r="V7" s="401"/>
      <c r="W7" s="454"/>
      <c r="X7" s="455"/>
      <c r="Y7" s="401"/>
      <c r="Z7" s="454"/>
      <c r="AA7" s="455"/>
    </row>
    <row r="8" spans="1:31" s="337" customFormat="1" ht="29.4" thickBot="1" x14ac:dyDescent="0.35">
      <c r="A8" s="668" t="s">
        <v>75</v>
      </c>
      <c r="B8" s="299" t="s">
        <v>76</v>
      </c>
      <c r="C8" s="299" t="s">
        <v>77</v>
      </c>
      <c r="D8" s="299" t="s">
        <v>78</v>
      </c>
      <c r="E8" s="669" t="s">
        <v>79</v>
      </c>
      <c r="F8" s="403">
        <f>SUM(O8,L8,I8,AA8)</f>
        <v>73.740000000000009</v>
      </c>
      <c r="G8" s="670">
        <v>0</v>
      </c>
      <c r="H8" s="671">
        <v>12.76</v>
      </c>
      <c r="I8" s="411">
        <f>SUM(G8:H8)</f>
        <v>12.76</v>
      </c>
      <c r="J8" s="330">
        <v>0</v>
      </c>
      <c r="K8" s="331">
        <v>12.98</v>
      </c>
      <c r="L8" s="672">
        <f>SUM(J8:K8)</f>
        <v>12.98</v>
      </c>
      <c r="M8" s="297"/>
      <c r="N8" s="298"/>
      <c r="O8" s="293"/>
      <c r="P8" s="673"/>
      <c r="Q8" s="673"/>
      <c r="R8" s="674"/>
      <c r="S8" s="297"/>
      <c r="T8" s="298"/>
      <c r="U8" s="293"/>
      <c r="V8" s="297">
        <v>0</v>
      </c>
      <c r="W8" s="301">
        <v>0</v>
      </c>
      <c r="X8" s="675">
        <v>0</v>
      </c>
      <c r="Y8" s="297">
        <v>24</v>
      </c>
      <c r="Z8" s="301">
        <v>0</v>
      </c>
      <c r="AA8" s="675">
        <f>SUM(Y8:Z8)*2</f>
        <v>48</v>
      </c>
    </row>
    <row r="9" spans="1:31" ht="15" thickBot="1" x14ac:dyDescent="0.35">
      <c r="A9" s="7" t="s">
        <v>140</v>
      </c>
      <c r="B9" s="4" t="s">
        <v>148</v>
      </c>
      <c r="C9" s="4" t="s">
        <v>149</v>
      </c>
      <c r="D9" s="4" t="s">
        <v>150</v>
      </c>
      <c r="E9" s="143" t="s">
        <v>143</v>
      </c>
      <c r="F9" s="403">
        <f>SUM(O9,L9,I9)</f>
        <v>29.61</v>
      </c>
      <c r="G9" s="406">
        <v>12.98</v>
      </c>
      <c r="H9" s="408">
        <v>16.63</v>
      </c>
      <c r="I9" s="410">
        <f>SUM(G9:H9)</f>
        <v>29.61</v>
      </c>
      <c r="J9" s="14"/>
      <c r="K9" s="4"/>
      <c r="L9" s="143"/>
      <c r="M9" s="14"/>
      <c r="N9" s="4"/>
      <c r="O9" s="143"/>
      <c r="P9" s="14"/>
      <c r="Q9" s="4"/>
      <c r="R9" s="143"/>
      <c r="S9" s="14"/>
      <c r="T9" s="4"/>
      <c r="U9" s="143"/>
      <c r="V9" s="14"/>
      <c r="W9" s="143"/>
      <c r="X9" s="184"/>
      <c r="Y9" s="14"/>
      <c r="Z9" s="143"/>
      <c r="AA9" s="184"/>
      <c r="AC9" s="355"/>
      <c r="AD9" s="355"/>
      <c r="AE9" s="356"/>
    </row>
    <row r="10" spans="1:31" ht="15" thickBot="1" x14ac:dyDescent="0.35">
      <c r="A10" s="7" t="s">
        <v>31</v>
      </c>
      <c r="B10" s="4" t="s">
        <v>220</v>
      </c>
      <c r="C10" s="4" t="s">
        <v>30</v>
      </c>
      <c r="D10" s="4" t="s">
        <v>38</v>
      </c>
      <c r="E10" s="143" t="s">
        <v>32</v>
      </c>
      <c r="F10" s="403">
        <f>SUM(U10)</f>
        <v>16.25</v>
      </c>
      <c r="G10" s="406"/>
      <c r="H10" s="408"/>
      <c r="I10" s="410"/>
      <c r="J10" s="14"/>
      <c r="K10" s="4"/>
      <c r="L10" s="143"/>
      <c r="M10" s="14"/>
      <c r="N10" s="4"/>
      <c r="O10" s="143"/>
      <c r="P10" s="440"/>
      <c r="Q10" s="440"/>
      <c r="R10" s="239"/>
      <c r="S10" s="14">
        <v>16.25</v>
      </c>
      <c r="T10" s="4">
        <v>0</v>
      </c>
      <c r="U10" s="143">
        <f>SUM(S10:T10)</f>
        <v>16.25</v>
      </c>
      <c r="V10" s="14">
        <v>16.25</v>
      </c>
      <c r="W10" s="143">
        <v>0</v>
      </c>
      <c r="X10" s="184">
        <f>SUM(V10:W10)</f>
        <v>16.25</v>
      </c>
      <c r="Y10" s="14">
        <v>16.25</v>
      </c>
      <c r="Z10" s="143">
        <v>0</v>
      </c>
      <c r="AA10" s="184">
        <f>SUM(Y10:Z10)</f>
        <v>16.25</v>
      </c>
    </row>
    <row r="11" spans="1:31" ht="15" thickBot="1" x14ac:dyDescent="0.35">
      <c r="A11" s="661" t="s">
        <v>31</v>
      </c>
      <c r="B11" s="428" t="s">
        <v>114</v>
      </c>
      <c r="C11" s="428" t="s">
        <v>115</v>
      </c>
      <c r="D11" s="428" t="s">
        <v>116</v>
      </c>
      <c r="E11" s="429" t="s">
        <v>32</v>
      </c>
      <c r="F11" s="456">
        <f>SUM(O11,L11,I11)</f>
        <v>0</v>
      </c>
      <c r="G11" s="662"/>
      <c r="H11" s="663"/>
      <c r="I11" s="664"/>
      <c r="J11" s="665"/>
      <c r="K11" s="428"/>
      <c r="L11" s="666"/>
      <c r="M11" s="665"/>
      <c r="N11" s="428"/>
      <c r="O11" s="666"/>
      <c r="P11" s="662">
        <v>0</v>
      </c>
      <c r="Q11" s="662">
        <v>0</v>
      </c>
      <c r="R11" s="667">
        <v>0</v>
      </c>
      <c r="S11" s="12"/>
      <c r="T11" s="10"/>
      <c r="U11" s="183"/>
      <c r="V11" s="26"/>
      <c r="W11" s="183"/>
      <c r="X11" s="185"/>
      <c r="Y11" s="26"/>
      <c r="Z11" s="183"/>
      <c r="AA11" s="185"/>
    </row>
    <row r="12" spans="1:31" x14ac:dyDescent="0.3">
      <c r="Y12" s="208"/>
    </row>
  </sheetData>
  <autoFilter ref="A6:P6" xr:uid="{00000000-0009-0000-0000-000006000000}">
    <sortState xmlns:xlrd2="http://schemas.microsoft.com/office/spreadsheetml/2017/richdata2" ref="A7:P26">
      <sortCondition descending="1" ref="P6"/>
    </sortState>
  </autoFilter>
  <sortState xmlns:xlrd2="http://schemas.microsoft.com/office/spreadsheetml/2017/richdata2" ref="A7:AB11">
    <sortCondition descending="1" ref="AB11"/>
  </sortState>
  <mergeCells count="10">
    <mergeCell ref="A1:P1"/>
    <mergeCell ref="A2:P2"/>
    <mergeCell ref="A3:P3"/>
    <mergeCell ref="G5:I5"/>
    <mergeCell ref="P5:R5"/>
    <mergeCell ref="Y5:AA5"/>
    <mergeCell ref="V5:X5"/>
    <mergeCell ref="J5:L5"/>
    <mergeCell ref="M5:O5"/>
    <mergeCell ref="S5:U5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6"/>
  <sheetViews>
    <sheetView topLeftCell="A2" zoomScaleNormal="100" workbookViewId="0">
      <selection activeCell="N12" sqref="N12"/>
    </sheetView>
  </sheetViews>
  <sheetFormatPr defaultRowHeight="14.4" x14ac:dyDescent="0.3"/>
  <cols>
    <col min="1" max="1" width="20.5546875" customWidth="1"/>
    <col min="2" max="3" width="15" customWidth="1"/>
    <col min="4" max="4" width="22.5546875" bestFit="1" customWidth="1"/>
    <col min="5" max="5" width="15.6640625" bestFit="1" customWidth="1"/>
    <col min="6" max="6" width="15.6640625" customWidth="1"/>
    <col min="7" max="7" width="6.33203125" customWidth="1"/>
    <col min="8" max="8" width="5.6640625" customWidth="1"/>
    <col min="9" max="9" width="6.109375" customWidth="1"/>
    <col min="10" max="10" width="7" customWidth="1"/>
    <col min="11" max="11" width="6.88671875" customWidth="1"/>
    <col min="12" max="12" width="6.44140625" customWidth="1"/>
    <col min="13" max="13" width="6.6640625" customWidth="1"/>
    <col min="14" max="14" width="6" customWidth="1"/>
    <col min="15" max="15" width="7" customWidth="1"/>
    <col min="16" max="16" width="8.109375" customWidth="1"/>
    <col min="17" max="17" width="6.88671875" customWidth="1"/>
    <col min="18" max="18" width="7.33203125" customWidth="1"/>
  </cols>
  <sheetData>
    <row r="1" spans="1:21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</row>
    <row r="2" spans="1:21" ht="28.8" x14ac:dyDescent="0.55000000000000004">
      <c r="A2" s="764" t="s">
        <v>14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  <c r="O2" s="764"/>
      <c r="P2" s="764"/>
      <c r="Q2" s="764"/>
    </row>
    <row r="3" spans="1:21" ht="23.4" x14ac:dyDescent="0.45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803"/>
      <c r="M3" s="803"/>
      <c r="N3" s="803"/>
      <c r="O3" s="803"/>
      <c r="P3" s="803"/>
      <c r="Q3" s="803"/>
    </row>
    <row r="4" spans="1:21" ht="15" thickBot="1" x14ac:dyDescent="0.35"/>
    <row r="5" spans="1:21" ht="37.5" customHeight="1" thickBot="1" x14ac:dyDescent="0.35">
      <c r="A5" s="1"/>
      <c r="B5" s="1"/>
      <c r="C5" s="1"/>
      <c r="D5" s="1"/>
      <c r="E5" s="189"/>
      <c r="F5" s="361" t="s">
        <v>0</v>
      </c>
      <c r="G5" s="816" t="s">
        <v>93</v>
      </c>
      <c r="H5" s="758"/>
      <c r="I5" s="759"/>
      <c r="J5" s="817" t="s">
        <v>146</v>
      </c>
      <c r="K5" s="818"/>
      <c r="L5" s="819"/>
      <c r="M5" s="813" t="s">
        <v>153</v>
      </c>
      <c r="N5" s="814"/>
      <c r="O5" s="815"/>
      <c r="P5" s="813" t="s">
        <v>183</v>
      </c>
      <c r="Q5" s="814"/>
      <c r="R5" s="814"/>
      <c r="S5" s="813" t="s">
        <v>248</v>
      </c>
      <c r="T5" s="814"/>
      <c r="U5" s="814"/>
    </row>
    <row r="6" spans="1:21" ht="15" thickBot="1" x14ac:dyDescent="0.35">
      <c r="A6" s="217" t="s">
        <v>1</v>
      </c>
      <c r="B6" s="218" t="s">
        <v>2</v>
      </c>
      <c r="C6" s="218" t="s">
        <v>3</v>
      </c>
      <c r="D6" s="218" t="s">
        <v>33</v>
      </c>
      <c r="E6" s="219" t="s">
        <v>5</v>
      </c>
      <c r="F6" s="184" t="s">
        <v>6</v>
      </c>
      <c r="G6" s="220"/>
      <c r="H6" s="221"/>
      <c r="I6" s="222" t="s">
        <v>6</v>
      </c>
      <c r="J6" s="223"/>
      <c r="K6" s="224"/>
      <c r="L6" s="225" t="s">
        <v>6</v>
      </c>
      <c r="M6" s="226"/>
      <c r="N6" s="227"/>
      <c r="O6" s="225" t="s">
        <v>6</v>
      </c>
      <c r="P6" s="226"/>
      <c r="Q6" s="227"/>
      <c r="R6" s="247" t="s">
        <v>6</v>
      </c>
      <c r="S6" s="226"/>
      <c r="T6" s="227"/>
      <c r="U6" s="247" t="s">
        <v>6</v>
      </c>
    </row>
    <row r="7" spans="1:21" ht="28.8" x14ac:dyDescent="0.3">
      <c r="A7" s="699" t="s">
        <v>94</v>
      </c>
      <c r="B7" s="700" t="s">
        <v>123</v>
      </c>
      <c r="C7" s="700" t="s">
        <v>39</v>
      </c>
      <c r="D7" s="700" t="s">
        <v>124</v>
      </c>
      <c r="E7" s="701" t="s">
        <v>147</v>
      </c>
      <c r="F7" s="711">
        <f>SUM(L7,I7,O7,R7,U7)</f>
        <v>122.76</v>
      </c>
      <c r="G7" s="702">
        <v>19</v>
      </c>
      <c r="H7" s="703">
        <v>13.2</v>
      </c>
      <c r="I7" s="528">
        <f>SUM(G7:H7)</f>
        <v>32.200000000000003</v>
      </c>
      <c r="J7" s="704">
        <v>11.66</v>
      </c>
      <c r="K7" s="705">
        <v>20.38</v>
      </c>
      <c r="L7" s="706">
        <f>SUM(J7:K7)</f>
        <v>32.04</v>
      </c>
      <c r="M7" s="707"/>
      <c r="N7" s="708"/>
      <c r="O7" s="709"/>
      <c r="P7" s="707"/>
      <c r="Q7" s="708"/>
      <c r="R7" s="710"/>
      <c r="S7" s="707">
        <v>21</v>
      </c>
      <c r="T7" s="708">
        <v>8.26</v>
      </c>
      <c r="U7" s="710">
        <f>SUM(S7:T7)*2</f>
        <v>58.519999999999996</v>
      </c>
    </row>
    <row r="8" spans="1:21" ht="28.8" x14ac:dyDescent="0.3">
      <c r="A8" s="697" t="s">
        <v>179</v>
      </c>
      <c r="B8" s="350" t="s">
        <v>57</v>
      </c>
      <c r="C8" s="350" t="s">
        <v>180</v>
      </c>
      <c r="D8" s="350" t="s">
        <v>181</v>
      </c>
      <c r="E8" s="351" t="s">
        <v>182</v>
      </c>
      <c r="F8" s="362">
        <f t="shared" ref="F8:F16" si="0">SUM(L8,I8,O8,R8)</f>
        <v>31.009999999999998</v>
      </c>
      <c r="G8" s="344"/>
      <c r="H8" s="345"/>
      <c r="I8" s="266"/>
      <c r="J8" s="346"/>
      <c r="K8" s="328"/>
      <c r="L8" s="290"/>
      <c r="M8" s="291"/>
      <c r="N8" s="292"/>
      <c r="O8" s="290"/>
      <c r="P8" s="291">
        <v>18.25</v>
      </c>
      <c r="Q8" s="292">
        <v>12.76</v>
      </c>
      <c r="R8" s="292">
        <f>SUM(P8:Q8)</f>
        <v>31.009999999999998</v>
      </c>
      <c r="S8" s="291">
        <v>18.25</v>
      </c>
      <c r="T8" s="292">
        <v>12.76</v>
      </c>
      <c r="U8" s="292">
        <f>SUM(S8:T8)</f>
        <v>31.009999999999998</v>
      </c>
    </row>
    <row r="9" spans="1:21" x14ac:dyDescent="0.3">
      <c r="A9" s="696" t="s">
        <v>31</v>
      </c>
      <c r="B9" s="341" t="s">
        <v>44</v>
      </c>
      <c r="C9" s="341" t="s">
        <v>72</v>
      </c>
      <c r="D9" s="341" t="s">
        <v>73</v>
      </c>
      <c r="E9" s="698" t="s">
        <v>32</v>
      </c>
      <c r="F9" s="362">
        <f t="shared" si="0"/>
        <v>29.12</v>
      </c>
      <c r="G9" s="344"/>
      <c r="H9" s="345"/>
      <c r="I9" s="266"/>
      <c r="J9" s="346"/>
      <c r="K9" s="328"/>
      <c r="L9" s="293"/>
      <c r="M9" s="297">
        <v>14.56</v>
      </c>
      <c r="N9" s="298">
        <v>0</v>
      </c>
      <c r="O9" s="301">
        <f>SUM(M9:N9)</f>
        <v>14.56</v>
      </c>
      <c r="P9" s="297">
        <v>14.56</v>
      </c>
      <c r="Q9" s="298">
        <v>0</v>
      </c>
      <c r="R9" s="430">
        <f>SUM(P9:Q9)</f>
        <v>14.56</v>
      </c>
      <c r="S9" s="297">
        <v>14.56</v>
      </c>
      <c r="T9" s="298">
        <v>0</v>
      </c>
      <c r="U9" s="430">
        <f>SUM(S9:T9)</f>
        <v>14.56</v>
      </c>
    </row>
    <row r="10" spans="1:21" ht="29.4" thickBot="1" x14ac:dyDescent="0.35">
      <c r="A10" s="349" t="s">
        <v>125</v>
      </c>
      <c r="B10" s="350" t="s">
        <v>126</v>
      </c>
      <c r="C10" s="350" t="s">
        <v>127</v>
      </c>
      <c r="D10" s="350" t="s">
        <v>154</v>
      </c>
      <c r="E10" s="351" t="s">
        <v>129</v>
      </c>
      <c r="F10" s="362">
        <f t="shared" si="0"/>
        <v>28.26</v>
      </c>
      <c r="G10" s="344"/>
      <c r="H10" s="345"/>
      <c r="I10" s="266"/>
      <c r="J10" s="346"/>
      <c r="K10" s="328"/>
      <c r="L10" s="290"/>
      <c r="M10" s="291">
        <v>14.13</v>
      </c>
      <c r="N10" s="292">
        <v>0</v>
      </c>
      <c r="O10" s="290">
        <f>SUM(M10:N10)</f>
        <v>14.13</v>
      </c>
      <c r="P10" s="291">
        <v>14.13</v>
      </c>
      <c r="Q10" s="292">
        <v>0</v>
      </c>
      <c r="R10" s="292">
        <f>SUM(P10:Q10)</f>
        <v>14.13</v>
      </c>
      <c r="S10" s="291">
        <v>14.13</v>
      </c>
      <c r="T10" s="292">
        <v>0</v>
      </c>
      <c r="U10" s="292">
        <f>SUM(S10:T10)</f>
        <v>14.13</v>
      </c>
    </row>
    <row r="11" spans="1:21" ht="28.8" x14ac:dyDescent="0.3">
      <c r="A11" s="695" t="s">
        <v>125</v>
      </c>
      <c r="B11" s="348" t="s">
        <v>126</v>
      </c>
      <c r="C11" s="348" t="s">
        <v>127</v>
      </c>
      <c r="D11" s="350" t="s">
        <v>128</v>
      </c>
      <c r="E11" s="335" t="s">
        <v>129</v>
      </c>
      <c r="F11" s="362">
        <f t="shared" si="0"/>
        <v>20.54</v>
      </c>
      <c r="G11" s="344">
        <v>17</v>
      </c>
      <c r="H11" s="345">
        <v>3.54</v>
      </c>
      <c r="I11" s="266">
        <f>SUM(G11:H11)</f>
        <v>20.54</v>
      </c>
      <c r="J11" s="346"/>
      <c r="K11" s="328"/>
      <c r="L11" s="290"/>
      <c r="M11" s="291"/>
      <c r="N11" s="292"/>
      <c r="O11" s="290"/>
      <c r="P11" s="291"/>
      <c r="Q11" s="292"/>
      <c r="R11" s="292"/>
      <c r="S11" s="291"/>
      <c r="T11" s="292"/>
      <c r="U11" s="292"/>
    </row>
    <row r="12" spans="1:21" ht="28.8" x14ac:dyDescent="0.3">
      <c r="A12" s="299" t="s">
        <v>125</v>
      </c>
      <c r="B12" s="299" t="s">
        <v>131</v>
      </c>
      <c r="C12" s="299" t="s">
        <v>130</v>
      </c>
      <c r="D12" s="299" t="s">
        <v>132</v>
      </c>
      <c r="E12" s="352" t="s">
        <v>129</v>
      </c>
      <c r="F12" s="362">
        <f t="shared" si="0"/>
        <v>0</v>
      </c>
      <c r="G12" s="295">
        <v>0</v>
      </c>
      <c r="H12" s="296">
        <v>0</v>
      </c>
      <c r="I12" s="272">
        <v>0</v>
      </c>
      <c r="J12" s="297"/>
      <c r="K12" s="298"/>
      <c r="L12" s="290"/>
      <c r="M12" s="291"/>
      <c r="N12" s="292"/>
      <c r="O12" s="290"/>
      <c r="P12" s="291"/>
      <c r="Q12" s="292"/>
      <c r="R12" s="292"/>
      <c r="S12" s="291"/>
      <c r="T12" s="292"/>
      <c r="U12" s="292"/>
    </row>
    <row r="13" spans="1:21" ht="28.8" x14ac:dyDescent="0.3">
      <c r="A13" s="298" t="s">
        <v>109</v>
      </c>
      <c r="B13" s="299" t="s">
        <v>61</v>
      </c>
      <c r="C13" s="299" t="s">
        <v>155</v>
      </c>
      <c r="D13" s="298" t="s">
        <v>156</v>
      </c>
      <c r="E13" s="352" t="s">
        <v>113</v>
      </c>
      <c r="F13" s="362">
        <f t="shared" si="0"/>
        <v>0</v>
      </c>
      <c r="G13" s="295"/>
      <c r="H13" s="296"/>
      <c r="I13" s="272"/>
      <c r="J13" s="297"/>
      <c r="K13" s="298"/>
      <c r="L13" s="290"/>
      <c r="M13" s="291">
        <v>0</v>
      </c>
      <c r="N13" s="292"/>
      <c r="O13" s="290">
        <v>0</v>
      </c>
      <c r="P13" s="291">
        <v>0</v>
      </c>
      <c r="Q13" s="292"/>
      <c r="R13" s="292">
        <v>0</v>
      </c>
      <c r="S13" s="291">
        <v>0</v>
      </c>
      <c r="T13" s="292"/>
      <c r="U13" s="292">
        <v>0</v>
      </c>
    </row>
    <row r="14" spans="1:21" x14ac:dyDescent="0.3">
      <c r="A14" s="298"/>
      <c r="B14" s="298"/>
      <c r="C14" s="298"/>
      <c r="D14" s="298"/>
      <c r="E14" s="300"/>
      <c r="F14" s="362">
        <f t="shared" si="0"/>
        <v>0</v>
      </c>
      <c r="G14" s="295"/>
      <c r="H14" s="296"/>
      <c r="I14" s="272"/>
      <c r="J14" s="297"/>
      <c r="K14" s="298"/>
      <c r="L14" s="290"/>
      <c r="M14" s="291"/>
      <c r="N14" s="292"/>
      <c r="O14" s="290"/>
      <c r="P14" s="291"/>
      <c r="Q14" s="292"/>
      <c r="R14" s="292"/>
      <c r="S14" s="291"/>
      <c r="T14" s="292"/>
      <c r="U14" s="292"/>
    </row>
    <row r="15" spans="1:21" x14ac:dyDescent="0.3">
      <c r="A15" s="298"/>
      <c r="B15" s="298"/>
      <c r="C15" s="298"/>
      <c r="D15" s="298"/>
      <c r="E15" s="301"/>
      <c r="F15" s="362">
        <f t="shared" si="0"/>
        <v>0</v>
      </c>
      <c r="G15" s="295"/>
      <c r="H15" s="296"/>
      <c r="I15" s="272"/>
      <c r="J15" s="297"/>
      <c r="K15" s="298"/>
      <c r="L15" s="290"/>
      <c r="M15" s="291"/>
      <c r="N15" s="292"/>
      <c r="O15" s="290"/>
      <c r="P15" s="291"/>
      <c r="Q15" s="292"/>
      <c r="R15" s="292"/>
      <c r="S15" s="291"/>
      <c r="T15" s="292"/>
      <c r="U15" s="292"/>
    </row>
    <row r="16" spans="1:21" ht="15" thickBot="1" x14ac:dyDescent="0.35">
      <c r="A16" s="228"/>
      <c r="B16" s="229"/>
      <c r="C16" s="229"/>
      <c r="D16" s="229"/>
      <c r="E16" s="230"/>
      <c r="F16" s="363">
        <f t="shared" si="0"/>
        <v>0</v>
      </c>
      <c r="G16" s="231"/>
      <c r="H16" s="232"/>
      <c r="I16" s="233"/>
      <c r="J16" s="234"/>
      <c r="K16" s="228"/>
      <c r="L16" s="235"/>
      <c r="M16" s="236"/>
      <c r="N16" s="237"/>
      <c r="O16" s="235"/>
      <c r="P16" s="236"/>
      <c r="Q16" s="237"/>
      <c r="R16" s="360"/>
      <c r="S16" s="236"/>
      <c r="T16" s="237"/>
      <c r="U16" s="360"/>
    </row>
  </sheetData>
  <autoFilter ref="A6:Q12" xr:uid="{00000000-0009-0000-0000-000007000000}">
    <sortState xmlns:xlrd2="http://schemas.microsoft.com/office/spreadsheetml/2017/richdata2" ref="A7:Q12">
      <sortCondition descending="1" ref="Q6:Q12"/>
    </sortState>
  </autoFilter>
  <sortState xmlns:xlrd2="http://schemas.microsoft.com/office/spreadsheetml/2017/richdata2" ref="A7:V16">
    <sortCondition descending="1" ref="V16"/>
  </sortState>
  <mergeCells count="8">
    <mergeCell ref="S5:U5"/>
    <mergeCell ref="A1:Q1"/>
    <mergeCell ref="A2:Q2"/>
    <mergeCell ref="G5:I5"/>
    <mergeCell ref="J5:L5"/>
    <mergeCell ref="A3:Q3"/>
    <mergeCell ref="M5:O5"/>
    <mergeCell ref="P5:R5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"/>
  <sheetViews>
    <sheetView zoomScaleNormal="100" workbookViewId="0">
      <selection activeCell="C7" sqref="C7"/>
    </sheetView>
  </sheetViews>
  <sheetFormatPr defaultRowHeight="14.4" x14ac:dyDescent="0.3"/>
  <cols>
    <col min="1" max="1" width="27.109375" customWidth="1"/>
    <col min="2" max="2" width="13.88671875" bestFit="1" customWidth="1"/>
    <col min="3" max="3" width="11.6640625" customWidth="1"/>
    <col min="4" max="4" width="23" bestFit="1" customWidth="1"/>
    <col min="5" max="5" width="18.5546875" customWidth="1"/>
    <col min="6" max="11" width="7" customWidth="1"/>
    <col min="12" max="12" width="8.109375" customWidth="1"/>
  </cols>
  <sheetData>
    <row r="1" spans="1:15" ht="31.2" x14ac:dyDescent="0.6">
      <c r="A1" s="763" t="s">
        <v>8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38"/>
    </row>
    <row r="2" spans="1:15" ht="28.8" x14ac:dyDescent="0.55000000000000004">
      <c r="A2" s="764" t="s">
        <v>16</v>
      </c>
      <c r="B2" s="764"/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39"/>
    </row>
    <row r="3" spans="1:15" ht="28.8" x14ac:dyDescent="0.55000000000000004">
      <c r="A3" s="803"/>
      <c r="B3" s="803"/>
      <c r="C3" s="803"/>
      <c r="D3" s="803"/>
      <c r="E3" s="803"/>
      <c r="F3" s="803"/>
      <c r="G3" s="803"/>
      <c r="H3" s="803"/>
      <c r="I3" s="803"/>
      <c r="J3" s="803"/>
      <c r="K3" s="803"/>
      <c r="L3" s="107"/>
      <c r="M3" s="39"/>
    </row>
    <row r="4" spans="1:15" ht="15" thickBot="1" x14ac:dyDescent="0.35"/>
    <row r="5" spans="1:15" ht="32.25" customHeight="1" thickBot="1" x14ac:dyDescent="0.35">
      <c r="A5" s="1"/>
      <c r="B5" s="1"/>
      <c r="C5" s="1"/>
      <c r="D5" s="1"/>
      <c r="E5" s="1"/>
      <c r="F5" s="772" t="s">
        <v>68</v>
      </c>
      <c r="G5" s="773"/>
      <c r="H5" s="774"/>
      <c r="I5" s="760"/>
      <c r="J5" s="761"/>
      <c r="K5" s="762"/>
      <c r="L5" s="820"/>
      <c r="M5" s="821"/>
      <c r="N5" s="822"/>
      <c r="O5" s="56" t="s">
        <v>0</v>
      </c>
    </row>
    <row r="6" spans="1:15" ht="15" thickBot="1" x14ac:dyDescent="0.35">
      <c r="A6" s="27" t="s">
        <v>1</v>
      </c>
      <c r="B6" s="28" t="s">
        <v>2</v>
      </c>
      <c r="C6" s="28" t="s">
        <v>3</v>
      </c>
      <c r="D6" s="28" t="s">
        <v>33</v>
      </c>
      <c r="E6" s="29" t="s">
        <v>65</v>
      </c>
      <c r="F6" s="175"/>
      <c r="G6" s="152"/>
      <c r="H6" s="153" t="s">
        <v>6</v>
      </c>
      <c r="I6" s="156"/>
      <c r="J6" s="156"/>
      <c r="K6" s="156"/>
      <c r="L6" s="151"/>
      <c r="M6" s="152"/>
      <c r="N6" s="153" t="s">
        <v>6</v>
      </c>
      <c r="O6" s="2"/>
    </row>
    <row r="7" spans="1:15" s="310" customFormat="1" ht="15" thickBot="1" x14ac:dyDescent="0.35">
      <c r="A7" s="302" t="s">
        <v>31</v>
      </c>
      <c r="B7" s="302" t="s">
        <v>36</v>
      </c>
      <c r="C7" s="302" t="s">
        <v>34</v>
      </c>
      <c r="D7" s="302" t="s">
        <v>69</v>
      </c>
      <c r="E7" s="303" t="s">
        <v>32</v>
      </c>
      <c r="F7" s="304">
        <v>0</v>
      </c>
      <c r="G7" s="305">
        <v>0</v>
      </c>
      <c r="H7" s="306">
        <v>0</v>
      </c>
      <c r="I7" s="307"/>
      <c r="J7" s="307"/>
      <c r="K7" s="261"/>
      <c r="L7" s="308"/>
      <c r="M7" s="260"/>
      <c r="N7" s="309"/>
      <c r="O7" s="137"/>
    </row>
    <row r="8" spans="1:15" ht="15" thickBot="1" x14ac:dyDescent="0.35">
      <c r="A8" s="127"/>
      <c r="B8" s="127"/>
      <c r="C8" s="127"/>
      <c r="D8" s="127"/>
      <c r="E8" s="191"/>
      <c r="F8" s="128"/>
      <c r="G8" s="79"/>
      <c r="H8" s="77"/>
      <c r="I8" s="82"/>
      <c r="J8" s="82"/>
      <c r="K8" s="82"/>
      <c r="L8" s="7"/>
      <c r="M8" s="4"/>
      <c r="N8" s="6"/>
      <c r="O8" s="106"/>
    </row>
    <row r="9" spans="1:15" ht="15" thickBot="1" x14ac:dyDescent="0.35">
      <c r="A9" s="192"/>
      <c r="B9" s="192"/>
      <c r="C9" s="192"/>
      <c r="D9" s="192"/>
      <c r="E9" s="193"/>
      <c r="F9" s="194"/>
      <c r="G9" s="195"/>
      <c r="H9" s="196"/>
      <c r="I9" s="238"/>
      <c r="J9" s="238"/>
      <c r="K9" s="238"/>
      <c r="L9" s="12"/>
      <c r="M9" s="10"/>
      <c r="N9" s="11"/>
      <c r="O9" s="172"/>
    </row>
    <row r="10" spans="1:15" x14ac:dyDescent="0.3">
      <c r="L10" s="208"/>
    </row>
  </sheetData>
  <autoFilter ref="A6:L6" xr:uid="{00000000-0009-0000-0000-000008000000}">
    <sortState xmlns:xlrd2="http://schemas.microsoft.com/office/spreadsheetml/2017/richdata2" ref="A7:L21">
      <sortCondition descending="1" ref="L6"/>
    </sortState>
  </autoFilter>
  <mergeCells count="6">
    <mergeCell ref="A1:L1"/>
    <mergeCell ref="A2:L2"/>
    <mergeCell ref="F5:H5"/>
    <mergeCell ref="I5:K5"/>
    <mergeCell ref="A3:K3"/>
    <mergeCell ref="L5:N5"/>
  </mergeCells>
  <printOptions horizontalCentered="1"/>
  <pageMargins left="3.937007874015748E-2" right="3.937007874015748E-2" top="1.5716666666666668" bottom="0.74803149606299213" header="0.11811023622047245" footer="0.31496062992125984"/>
  <pageSetup paperSize="9" scale="98" fitToHeight="0" orientation="landscape" r:id="rId1"/>
  <headerFooter>
    <oddHeader>&amp;C&amp;G</oddHeader>
    <oddFooter>&amp;C&amp;A&amp;RAGG.  &amp;D&amp;T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LIVELLO 80 PONY</vt:lpstr>
      <vt:lpstr>LIVELLO 80 JUNIOR</vt:lpstr>
      <vt:lpstr>LIVELLO 80 SENIOR</vt:lpstr>
      <vt:lpstr>LIVELLO BASE PONY </vt:lpstr>
      <vt:lpstr>LIVELLO BASE JUNIOR</vt:lpstr>
      <vt:lpstr>LIVELLO BASE SENIOR</vt:lpstr>
      <vt:lpstr>LIVELLO 1 PONY</vt:lpstr>
      <vt:lpstr>LIVELLO 1 JUNIOR</vt:lpstr>
      <vt:lpstr>LIVELLO 1 SENIOR</vt:lpstr>
      <vt:lpstr>LIVELLO 2 PONY</vt:lpstr>
      <vt:lpstr>LIVELLO 2 JUNIOR</vt:lpstr>
      <vt:lpstr>LIVELLO 2 SENIOR</vt:lpstr>
      <vt:lpstr>LIVELLO 3 PONY </vt:lpstr>
      <vt:lpstr>LIVELLO 3 JUNIOR</vt:lpstr>
      <vt:lpstr>LIVELLO 3 SENIOR</vt:lpstr>
      <vt:lpstr>LIVELLO 4 JUNIOR PONYCAVALLI</vt:lpstr>
      <vt:lpstr>LIVELLO 4 SENIOR</vt:lpstr>
      <vt:lpstr>LIVELLO 5 PONY JUNIOR</vt:lpstr>
      <vt:lpstr>LIVELLO 5 SENIOR</vt:lpstr>
      <vt:lpstr>LIVELLO 105 PONY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Piemonte</dc:creator>
  <cp:lastModifiedBy>Comitato Regionale Friuli Venezia Giulia</cp:lastModifiedBy>
  <cp:lastPrinted>2025-09-14T10:14:36Z</cp:lastPrinted>
  <dcterms:created xsi:type="dcterms:W3CDTF">2023-03-28T11:18:21Z</dcterms:created>
  <dcterms:modified xsi:type="dcterms:W3CDTF">2025-09-15T08:12:26Z</dcterms:modified>
</cp:coreProperties>
</file>